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sp\Seafile\10 Projekte\190503 Trisolutions AG Mandat\Excel Vertragserstellung\"/>
    </mc:Choice>
  </mc:AlternateContent>
  <xr:revisionPtr revIDLastSave="0" documentId="13_ncr:1_{0B23AFFA-234E-42C8-A1FA-BDD3D3E45C2F}" xr6:coauthVersionLast="47" xr6:coauthVersionMax="47" xr10:uidLastSave="{00000000-0000-0000-0000-000000000000}"/>
  <workbookProtection workbookAlgorithmName="SHA-512" workbookHashValue="XhsZRKE0+c04O07fmTDKDSkt6b2l4CBEpysB0w8Q81lr+RmF2Yw3KhlJhnWwSyZBgC27UIv9igjq0irW4kKfgQ==" workbookSaltValue="xPR11iRovUOPmHw0Lbongw==" workbookSpinCount="100000" lockStructure="1"/>
  <bookViews>
    <workbookView xWindow="28680" yWindow="-120" windowWidth="29040" windowHeight="15840" xr2:uid="{0715E6A6-24B9-4CCB-A70A-526ACB76310E}"/>
  </bookViews>
  <sheets>
    <sheet name="Pensenberechnung" sheetId="2" r:id="rId1"/>
    <sheet name="Ferienplan Pensenberechnung" sheetId="3" r:id="rId2"/>
  </sheets>
  <externalReferences>
    <externalReference r:id="rId3"/>
  </externalReferences>
  <definedNames>
    <definedName name="_A_AnstellungKigaPrim">'[1]Anstellung KigaPrim'!$G$15,'[1]Anstellung KigaPrim'!$G$17,'[1]Anstellung KigaPrim'!$K$17,'[1]Anstellung KigaPrim'!$J$30,'[1]Anstellung KigaPrim'!$G$30,'[1]Anstellung KigaPrim'!$G$32,'[1]Anstellung KigaPrim'!$G$34,'[1]Anstellung KigaPrim'!$J$34,'[1]Anstellung KigaPrim'!$K$36,'[1]Anstellung KigaPrim'!$K$38,'[1]Anstellung KigaPrim'!$G$36,'[1]Anstellung KigaPrim'!$G$38,'[1]Anstellung KigaPrim'!$G$40,'[1]Anstellung KigaPrim'!$G$42,'[1]Anstellung KigaPrim'!$L$42,'[1]Anstellung KigaPrim'!$J$46,'[1]Anstellung KigaPrim'!$L$46,'[1]Anstellung KigaPrim'!$L$49,'[1]Anstellung KigaPrim'!$E$54,'[1]Anstellung KigaPrim'!$E$55,'[1]Anstellung KigaPrim'!$E$56,'[1]Anstellung KigaPrim'!$L$58,'[1]Anstellung KigaPrim'!$H$68,'[1]Anstellung KigaPrim'!#REF!,'[1]Anstellung KigaPrim'!$L$71,'[1]Anstellung KigaPrim'!#REF!,'[1]Anstellung KigaPrim'!$G$73,'[1]Anstellung KigaPrim'!$G$75,'[1]Anstellung KigaPrim'!$E$81,'[1]Anstellung KigaPrim'!$E$82,'[1]Anstellung KigaPrim'!$E$83,'[1]Anstellung KigaPrim'!$K$89</definedName>
    <definedName name="_A_Grunddaten">[1]Grunddaten!$E$9,[1]Grunddaten!$E$11,[1]Grunddaten!$E$13,[1]Grunddaten!$E$15,[1]Grunddaten!$E$17,[1]Grunddaten!$E$19</definedName>
    <definedName name="AlterFerienanspruch">Pensenberechnung!$O$15</definedName>
    <definedName name="Anrede">[1]Stammdaten_DropDown!$A$93:$A$95</definedName>
    <definedName name="Anstellung">[1]Stammdaten_DropDown!$A$28:$A$29</definedName>
    <definedName name="AnstellungsartVP">[1]Stammdaten_DropDown!$E$39:$E$41</definedName>
    <definedName name="Aus_MU">'[1]MU-Daten'!$A$2:$A$1000</definedName>
    <definedName name="BandLohnBer">[1]Lohnberechnung!$I$67</definedName>
    <definedName name="BandLohnRechner" localSheetId="0">Pensenberechnung!#REF!</definedName>
    <definedName name="BandLohnRechner">[1]Lohnrechner!$J$15</definedName>
    <definedName name="BeginnArbeitsdauer">Pensenberechnung!$G$17</definedName>
    <definedName name="BegründungFürBefristung">[1]Stammdaten_DropDown!$A$32:$A$35</definedName>
    <definedName name="ChkBoxPrimarSchule">"Gruppieren 2"</definedName>
    <definedName name="_xlnm.Print_Area" localSheetId="0">Pensenberechnung!$A$1:$Q$31</definedName>
    <definedName name="EndeArbeitsdauer">Pensenberechnung!$J$17</definedName>
    <definedName name="EntscheidDesAmtesFürVolksschulen">[1]Stammdaten_DropDown!$A$51:$A$54</definedName>
    <definedName name="Erfahrungswert">[1]LohntabelleM!$B$3:$AE$3</definedName>
    <definedName name="EStv_SekZweiButton">"Button 1"</definedName>
    <definedName name="EWLohnBer">[1]Lohnberechnung!$J$67</definedName>
    <definedName name="EWLohnRechner" localSheetId="0">Pensenberechnung!#REF!</definedName>
    <definedName name="EWLohnRechner">[1]Lohnrechner!$O$15</definedName>
    <definedName name="Ferien_KJ">'Ferienplan Pensenberechnung'!$M$13</definedName>
    <definedName name="Ferien_pro_Rata">'Ferienplan Pensenberechnung'!$M$14</definedName>
    <definedName name="Ferien_WE">'Ferienplan Pensenberechnung'!$M$15</definedName>
    <definedName name="Gepl_Wochenstunden">Pensenberechnung!$J$15</definedName>
    <definedName name="GewBewilligung">[1]Stammdaten_DropDown!$C$3:$C$7</definedName>
    <definedName name="KompetenzDerSchulleitung">[1]Stammdaten_DropDown!$A$42:$A$48</definedName>
    <definedName name="Lohnband">[1]LohntabelleM!$A$4:$A$31</definedName>
    <definedName name="LohnLohnBer">[1]Lohnberechnung!$I$68</definedName>
    <definedName name="LohnLohnRechner" localSheetId="0">Pensenberechnung!#REF!</definedName>
    <definedName name="LohnLohnRechner">[1]Lohnrechner!$N$22</definedName>
    <definedName name="MAAnrede">Pensenberechnung!$H$9</definedName>
    <definedName name="MAGeburtsdatum">Pensenberechnung!$O$13</definedName>
    <definedName name="MAName">[1]Grunddaten!$E$15</definedName>
    <definedName name="MAPersID">[1]Grunddaten!$E$11</definedName>
    <definedName name="MAVertragsNr">[1]Grunddaten!$E$9</definedName>
    <definedName name="MAVorname">[1]Grunddaten!$E$17</definedName>
    <definedName name="MULohnberechnung">[1]Lohnberechnung!$I$5</definedName>
    <definedName name="Pensum">'Ferienplan Pensenberechnung'!$M$29</definedName>
    <definedName name="Schulferien_wArbeitsdauer">'Ferienplan Pensenberechnung'!$M$18</definedName>
    <definedName name="SchulKindergartenTyp">[1]Stammdaten_DropDown!$A$61:$A$64</definedName>
    <definedName name="Stunden_Vollpensum">'Ferienplan Pensenberechnung'!$M$28</definedName>
    <definedName name="Stundenansatz_Tag">'Ferienplan Pensenberechnung'!$M$26</definedName>
    <definedName name="Stundenansatz_Tag_ungerundet">'Ferienplan Pensenberechnung'!$M$25</definedName>
    <definedName name="Stundenansatz_Woche">'Ferienplan Pensenberechnung'!$M$24</definedName>
    <definedName name="Tage_Anstellung">'Ferienplan Pensenberechnung'!$M$11</definedName>
    <definedName name="Tage_Anstellungen_oFerien">'Ferienplan Pensenberechnung'!$M$16</definedName>
    <definedName name="Tage_ohne_Schulferien">'Ferienplan Pensenberechnung'!$M$19</definedName>
    <definedName name="TSMAnst">[1]Stammdaten_DropDown!$A$98:$A$101</definedName>
    <definedName name="Umrechnungsfaktor_Tage">'Ferienplan Pensenberechnung'!$M$21</definedName>
    <definedName name="VPFunktSchule">[1]Stammdaten_DropDown!$E$32:$E$36</definedName>
    <definedName name="Zivilstand">[1]Stammdaten_DropDown!$A$3:$A$10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" l="1"/>
  <c r="D35" i="3"/>
  <c r="E34" i="3"/>
  <c r="D34" i="3"/>
  <c r="E33" i="3"/>
  <c r="D33" i="3"/>
  <c r="F33" i="3" s="1"/>
  <c r="E32" i="3"/>
  <c r="D32" i="3"/>
  <c r="F32" i="3" s="1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F25" i="3" s="1"/>
  <c r="E24" i="3"/>
  <c r="D24" i="3"/>
  <c r="F24" i="3" s="1"/>
  <c r="M23" i="3"/>
  <c r="E23" i="3"/>
  <c r="F23" i="3" s="1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M11" i="3"/>
  <c r="O17" i="2" s="1"/>
  <c r="E11" i="3"/>
  <c r="D11" i="3"/>
  <c r="F11" i="3" s="1"/>
  <c r="E10" i="3"/>
  <c r="D10" i="3"/>
  <c r="E9" i="3"/>
  <c r="D9" i="3"/>
  <c r="E8" i="3"/>
  <c r="D8" i="3"/>
  <c r="E7" i="3"/>
  <c r="D7" i="3"/>
  <c r="E6" i="3"/>
  <c r="D6" i="3"/>
  <c r="F6" i="3" s="1"/>
  <c r="E5" i="3"/>
  <c r="D5" i="3"/>
  <c r="E2" i="3"/>
  <c r="C2" i="3"/>
  <c r="E27" i="2"/>
  <c r="O15" i="2"/>
  <c r="M13" i="3" s="1"/>
  <c r="F17" i="3" l="1"/>
  <c r="F14" i="3"/>
  <c r="F7" i="3"/>
  <c r="F26" i="3"/>
  <c r="F34" i="3"/>
  <c r="F15" i="3"/>
  <c r="F27" i="3"/>
  <c r="F12" i="3"/>
  <c r="F16" i="3"/>
  <c r="F10" i="3"/>
  <c r="F9" i="3"/>
  <c r="F35" i="3"/>
  <c r="F5" i="3"/>
  <c r="F19" i="3"/>
  <c r="F29" i="3"/>
  <c r="F13" i="3"/>
  <c r="F20" i="3"/>
  <c r="F30" i="3"/>
  <c r="J9" i="3"/>
  <c r="F21" i="3"/>
  <c r="F31" i="3"/>
  <c r="F8" i="3"/>
  <c r="F18" i="3"/>
  <c r="F22" i="3"/>
  <c r="F28" i="3"/>
  <c r="O19" i="2"/>
  <c r="M14" i="3"/>
  <c r="M18" i="3" l="1"/>
  <c r="J19" i="2" s="1"/>
  <c r="M15" i="3"/>
  <c r="O21" i="2" s="1"/>
  <c r="M19" i="3" l="1"/>
  <c r="J21" i="2" s="1"/>
  <c r="M16" i="3"/>
  <c r="O23" i="2" l="1"/>
  <c r="M21" i="3"/>
  <c r="M24" i="3" s="1"/>
  <c r="M29" i="3" l="1"/>
  <c r="O27" i="2" s="1"/>
  <c r="M25" i="3"/>
  <c r="M26" i="3" s="1"/>
  <c r="O25" i="2" s="1"/>
  <c r="J25" i="2"/>
</calcChain>
</file>

<file path=xl/sharedStrings.xml><?xml version="1.0" encoding="utf-8"?>
<sst xmlns="http://schemas.openxmlformats.org/spreadsheetml/2006/main" count="59" uniqueCount="57">
  <si>
    <t>Pensenberechnung Sozialpädagogik/Assistenz</t>
  </si>
  <si>
    <t>Personaldaten</t>
  </si>
  <si>
    <t>Anrede</t>
  </si>
  <si>
    <t>Personen-ID</t>
  </si>
  <si>
    <t>Name</t>
  </si>
  <si>
    <t>Vorname</t>
  </si>
  <si>
    <t>Vertragsnummer</t>
  </si>
  <si>
    <t>Geburtsdatum</t>
  </si>
  <si>
    <t>geplante Wochenstunden (während Unterrichtszeit)</t>
  </si>
  <si>
    <t>Alter für Ferienanspruch</t>
  </si>
  <si>
    <t>Arbeitsdauer von</t>
  </si>
  <si>
    <t>bis</t>
  </si>
  <si>
    <t>Anstellungstage</t>
  </si>
  <si>
    <t>Schulferientage während Arbeitsdauer</t>
  </si>
  <si>
    <t>Ferientage Jahr</t>
  </si>
  <si>
    <t>Arbeitstage ohne Schulferien</t>
  </si>
  <si>
    <t>Ferientage effektiv</t>
  </si>
  <si>
    <t>Zum hinterlegten Ferienplan</t>
  </si>
  <si>
    <t>Anstellungstage abzgl. Ferientage</t>
  </si>
  <si>
    <t>Stundenansatz pro Woche</t>
  </si>
  <si>
    <t>Stundenansatz pro Tag</t>
  </si>
  <si>
    <t>Pensum</t>
  </si>
  <si>
    <t>Mit Absenden des Vertragsformulars an das Dienstleistungszentrum Personal bestätigt die sendende Partei, dass die Anstellungsbehörde und HR-Beratung die Inhalte zur Kenntnis genommen haben und mit diesen einverstanden sind. Das Formular hat nur Gültigkeit, wenn der Sender eine HR-relevante Rolle im Kanton Basel Landschaft einnimmt. Ist dies nicht der Fall sind wir veranlasst, das Formular an den Absender zu retournieren.</t>
  </si>
  <si>
    <t>Beginn</t>
  </si>
  <si>
    <t>Ende</t>
  </si>
  <si>
    <t>Schuljahr</t>
  </si>
  <si>
    <t>1. Ferientag</t>
  </si>
  <si>
    <t>1. Arbeitstag</t>
  </si>
  <si>
    <t>Anzahl Tage Schulferien nach Beginn</t>
  </si>
  <si>
    <t>Anzahl Tage Schulferien nach Ende</t>
  </si>
  <si>
    <t>Anzahl anzurechnende Tage Schulferien</t>
  </si>
  <si>
    <t>21 / 22</t>
  </si>
  <si>
    <t>Zurück zur Pensenberechnung</t>
  </si>
  <si>
    <t>Berechnung</t>
  </si>
  <si>
    <t>22 / 23</t>
  </si>
  <si>
    <t>Total Tage in Anstellungszeitraum</t>
  </si>
  <si>
    <t>Anspruch Ferientage Kalenderjahr</t>
  </si>
  <si>
    <t>davon während Anstellungszeitraum</t>
  </si>
  <si>
    <t>Ferientage Wochenende</t>
  </si>
  <si>
    <t>23 / 24</t>
  </si>
  <si>
    <t>Anstellungstage abzgl. Ferienanspruch</t>
  </si>
  <si>
    <t>Total Tage Schulferien während Arbeitsdauer</t>
  </si>
  <si>
    <t>Anstellungstage ohne Schulferien</t>
  </si>
  <si>
    <t>24 / 25</t>
  </si>
  <si>
    <t xml:space="preserve">Umrechnungsfaktor </t>
  </si>
  <si>
    <t>Stunden volles Pensum</t>
  </si>
  <si>
    <t>Stundenansatz pro Tag ungerundet</t>
  </si>
  <si>
    <t>25 / 26</t>
  </si>
  <si>
    <t>gerundet</t>
  </si>
  <si>
    <t>Arbeitsstunden pro Woche</t>
  </si>
  <si>
    <t>26 / 27</t>
  </si>
  <si>
    <t>Anspruch Ferientage gemäss Alter zu Beginn Kalenderjahr</t>
  </si>
  <si>
    <t>Alter</t>
  </si>
  <si>
    <t>&lt; 49</t>
  </si>
  <si>
    <t>49 - 59</t>
  </si>
  <si>
    <t>&gt; 59</t>
  </si>
  <si>
    <t>Ferientage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</si>
</sst>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Arial"/>
      <family val="2"/>
    </font>
    <font>
      <sz val="10"/>
      <name val="MS Sans Serif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theme="10"/>
      <name val="MS Sans Serif"/>
    </font>
    <font>
      <b/>
      <sz val="10"/>
      <color theme="1"/>
      <name val="MS Sans Serif"/>
    </font>
    <font>
      <sz val="10"/>
      <name val="MS Sans Serif"/>
      <family val="2"/>
    </font>
    <font>
      <sz val="8"/>
      <name val="Arial"/>
      <family val="2"/>
    </font>
    <font>
      <sz val="11"/>
      <name val="Arial"/>
      <family val="2"/>
    </font>
    <font>
      <sz val="10"/>
      <color theme="0"/>
      <name val="MS Sans Serif"/>
    </font>
    <font>
      <b/>
      <sz val="9"/>
      <name val="Arial"/>
      <family val="2"/>
    </font>
    <font>
      <b/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0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9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5" fillId="2" borderId="0" xfId="1" applyFont="1" applyFill="1"/>
    <xf numFmtId="0" fontId="5" fillId="3" borderId="0" xfId="1" applyFont="1" applyFill="1"/>
    <xf numFmtId="0" fontId="6" fillId="3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1" xfId="1" applyFont="1" applyFill="1" applyBorder="1"/>
    <xf numFmtId="0" fontId="2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/>
    <xf numFmtId="0" fontId="2" fillId="3" borderId="0" xfId="1" applyFont="1" applyFill="1" applyAlignment="1">
      <alignment horizontal="left"/>
    </xf>
    <xf numFmtId="0" fontId="5" fillId="2" borderId="0" xfId="1" applyFont="1" applyFill="1" applyAlignment="1">
      <alignment horizontal="left" vertical="center" indent="1"/>
    </xf>
    <xf numFmtId="0" fontId="8" fillId="4" borderId="1" xfId="2" applyFont="1" applyFill="1" applyBorder="1" applyAlignment="1" applyProtection="1">
      <alignment horizontal="center" vertical="center"/>
    </xf>
    <xf numFmtId="0" fontId="8" fillId="4" borderId="2" xfId="2" applyFont="1" applyFill="1" applyBorder="1" applyAlignment="1" applyProtection="1">
      <alignment horizontal="center" vertical="center"/>
    </xf>
    <xf numFmtId="0" fontId="8" fillId="4" borderId="3" xfId="2" applyFont="1" applyFill="1" applyBorder="1" applyAlignment="1" applyProtection="1">
      <alignment horizontal="center" vertical="center"/>
    </xf>
    <xf numFmtId="0" fontId="8" fillId="4" borderId="6" xfId="2" applyFont="1" applyFill="1" applyBorder="1" applyAlignment="1" applyProtection="1">
      <alignment horizontal="center" vertical="center"/>
    </xf>
    <xf numFmtId="0" fontId="8" fillId="4" borderId="7" xfId="2" applyFont="1" applyFill="1" applyBorder="1" applyAlignment="1" applyProtection="1">
      <alignment horizontal="center" vertical="center"/>
    </xf>
    <xf numFmtId="0" fontId="8" fillId="4" borderId="8" xfId="2" applyFont="1" applyFill="1" applyBorder="1" applyAlignment="1" applyProtection="1">
      <alignment horizontal="center" vertical="center"/>
    </xf>
    <xf numFmtId="0" fontId="5" fillId="2" borderId="0" xfId="1" applyFont="1" applyFill="1" applyAlignment="1">
      <alignment horizontal="left" vertical="center"/>
    </xf>
    <xf numFmtId="2" fontId="5" fillId="5" borderId="0" xfId="1" applyNumberFormat="1" applyFont="1" applyFill="1" applyAlignment="1" applyProtection="1">
      <alignment horizontal="center" vertical="center"/>
      <protection locked="0"/>
    </xf>
    <xf numFmtId="38" fontId="5" fillId="4" borderId="0" xfId="3" applyNumberFormat="1" applyFont="1" applyFill="1" applyAlignment="1" applyProtection="1">
      <alignment vertical="center"/>
    </xf>
    <xf numFmtId="0" fontId="10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left" indent="1"/>
    </xf>
    <xf numFmtId="0" fontId="5" fillId="2" borderId="5" xfId="1" applyFont="1" applyFill="1" applyBorder="1" applyAlignment="1">
      <alignment vertical="center"/>
    </xf>
    <xf numFmtId="14" fontId="5" fillId="5" borderId="0" xfId="1" applyNumberFormat="1" applyFont="1" applyFill="1" applyAlignment="1" applyProtection="1">
      <alignment horizontal="center" vertical="center"/>
      <protection locked="0"/>
    </xf>
    <xf numFmtId="40" fontId="5" fillId="4" borderId="0" xfId="3" applyFont="1" applyFill="1" applyAlignment="1" applyProtection="1">
      <alignment vertical="center"/>
    </xf>
    <xf numFmtId="0" fontId="11" fillId="2" borderId="0" xfId="1" applyFont="1" applyFill="1" applyAlignment="1">
      <alignment horizontal="left" vertical="top" wrapText="1"/>
    </xf>
    <xf numFmtId="38" fontId="5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horizontal="left" indent="1"/>
    </xf>
    <xf numFmtId="0" fontId="12" fillId="2" borderId="0" xfId="1" applyFont="1" applyFill="1" applyAlignment="1">
      <alignment horizontal="center"/>
    </xf>
    <xf numFmtId="0" fontId="1" fillId="2" borderId="0" xfId="1" applyFill="1"/>
    <xf numFmtId="0" fontId="13" fillId="2" borderId="0" xfId="1" applyFont="1" applyFill="1" applyAlignment="1">
      <alignment horizontal="left" vertical="center" indent="1"/>
    </xf>
    <xf numFmtId="10" fontId="13" fillId="4" borderId="0" xfId="4" applyNumberFormat="1" applyFont="1" applyFill="1" applyAlignment="1" applyProtection="1">
      <alignment vertical="center"/>
    </xf>
    <xf numFmtId="0" fontId="2" fillId="2" borderId="6" xfId="1" applyFont="1" applyFill="1" applyBorder="1"/>
    <xf numFmtId="0" fontId="1" fillId="2" borderId="7" xfId="1" applyFill="1" applyBorder="1"/>
    <xf numFmtId="0" fontId="5" fillId="2" borderId="8" xfId="1" applyFont="1" applyFill="1" applyBorder="1" applyAlignment="1">
      <alignment vertical="center"/>
    </xf>
    <xf numFmtId="0" fontId="11" fillId="2" borderId="0" xfId="1" applyFont="1" applyFill="1" applyAlignment="1">
      <alignment horizontal="left" vertical="top" wrapText="1"/>
    </xf>
    <xf numFmtId="0" fontId="14" fillId="2" borderId="0" xfId="1" applyFont="1" applyFill="1"/>
    <xf numFmtId="14" fontId="1" fillId="4" borderId="0" xfId="1" applyNumberFormat="1" applyFill="1"/>
    <xf numFmtId="0" fontId="14" fillId="2" borderId="0" xfId="1" applyFont="1" applyFill="1" applyAlignment="1">
      <alignment horizontal="right"/>
    </xf>
    <xf numFmtId="0" fontId="1" fillId="2" borderId="0" xfId="1" applyFill="1" applyAlignment="1">
      <alignment horizontal="right"/>
    </xf>
    <xf numFmtId="14" fontId="1" fillId="2" borderId="0" xfId="1" applyNumberFormat="1" applyFill="1"/>
    <xf numFmtId="0" fontId="1" fillId="2" borderId="0" xfId="1" applyFill="1" applyAlignment="1">
      <alignment horizontal="center"/>
    </xf>
    <xf numFmtId="0" fontId="14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/>
    </xf>
    <xf numFmtId="14" fontId="1" fillId="4" borderId="0" xfId="1" applyNumberFormat="1" applyFill="1" applyAlignment="1">
      <alignment horizontal="right" vertical="center" wrapText="1"/>
    </xf>
    <xf numFmtId="0" fontId="1" fillId="4" borderId="0" xfId="1" applyFill="1" applyAlignment="1">
      <alignment horizontal="center"/>
    </xf>
    <xf numFmtId="0" fontId="1" fillId="4" borderId="0" xfId="1" applyFill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 applyAlignment="1">
      <alignment horizontal="right"/>
    </xf>
    <xf numFmtId="0" fontId="14" fillId="2" borderId="4" xfId="1" applyFont="1" applyFill="1" applyBorder="1" applyAlignment="1">
      <alignment horizontal="left" vertical="center" indent="1"/>
    </xf>
    <xf numFmtId="0" fontId="12" fillId="2" borderId="5" xfId="1" applyFont="1" applyFill="1" applyBorder="1" applyAlignment="1">
      <alignment horizontal="center"/>
    </xf>
    <xf numFmtId="0" fontId="1" fillId="2" borderId="4" xfId="1" applyFill="1" applyBorder="1" applyAlignment="1">
      <alignment horizontal="left" indent="1"/>
    </xf>
    <xf numFmtId="0" fontId="1" fillId="2" borderId="5" xfId="1" applyFill="1" applyBorder="1" applyAlignment="1">
      <alignment horizontal="right"/>
    </xf>
    <xf numFmtId="0" fontId="9" fillId="2" borderId="4" xfId="5" applyFill="1" applyBorder="1" applyAlignment="1">
      <alignment horizontal="left" indent="1"/>
    </xf>
    <xf numFmtId="2" fontId="1" fillId="2" borderId="5" xfId="1" applyNumberFormat="1" applyFill="1" applyBorder="1" applyAlignment="1">
      <alignment horizontal="right" indent="2"/>
    </xf>
    <xf numFmtId="0" fontId="9" fillId="2" borderId="4" xfId="5" applyFill="1" applyBorder="1" applyAlignment="1">
      <alignment horizontal="left" indent="2"/>
    </xf>
    <xf numFmtId="0" fontId="14" fillId="2" borderId="4" xfId="5" applyFont="1" applyFill="1" applyBorder="1" applyAlignment="1">
      <alignment horizontal="left" indent="2"/>
    </xf>
    <xf numFmtId="2" fontId="14" fillId="2" borderId="5" xfId="1" applyNumberFormat="1" applyFont="1" applyFill="1" applyBorder="1" applyAlignment="1">
      <alignment horizontal="right" indent="2"/>
    </xf>
    <xf numFmtId="0" fontId="9" fillId="2" borderId="4" xfId="5" applyFill="1" applyBorder="1"/>
    <xf numFmtId="164" fontId="14" fillId="2" borderId="5" xfId="1" applyNumberFormat="1" applyFont="1" applyFill="1" applyBorder="1" applyAlignment="1">
      <alignment horizontal="right" indent="2"/>
    </xf>
    <xf numFmtId="10" fontId="14" fillId="2" borderId="5" xfId="4" applyNumberFormat="1" applyFont="1" applyFill="1" applyBorder="1" applyAlignment="1">
      <alignment horizontal="right" indent="2"/>
    </xf>
    <xf numFmtId="0" fontId="1" fillId="2" borderId="6" xfId="1" applyFill="1" applyBorder="1"/>
    <xf numFmtId="0" fontId="1" fillId="2" borderId="8" xfId="1" applyFill="1" applyBorder="1" applyAlignment="1">
      <alignment horizontal="right"/>
    </xf>
    <xf numFmtId="0" fontId="2" fillId="2" borderId="0" xfId="1" applyFont="1" applyFill="1" applyAlignment="1">
      <alignment horizontal="right"/>
    </xf>
    <xf numFmtId="0" fontId="6" fillId="2" borderId="9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1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1" fontId="5" fillId="5" borderId="0" xfId="1" applyNumberFormat="1" applyFont="1" applyFill="1" applyAlignment="1" applyProtection="1">
      <alignment horizontal="left" vertical="center"/>
      <protection locked="0"/>
    </xf>
    <xf numFmtId="0" fontId="5" fillId="5" borderId="0" xfId="1" applyFont="1" applyFill="1" applyAlignment="1" applyProtection="1">
      <alignment horizontal="left" vertical="center"/>
      <protection locked="0"/>
    </xf>
    <xf numFmtId="0" fontId="5" fillId="5" borderId="0" xfId="1" applyFont="1" applyFill="1" applyAlignment="1" applyProtection="1">
      <alignment vertical="center"/>
      <protection locked="0"/>
    </xf>
    <xf numFmtId="0" fontId="5" fillId="5" borderId="0" xfId="1" applyFont="1" applyFill="1" applyAlignment="1" applyProtection="1">
      <alignment horizontal="center" vertical="center"/>
      <protection locked="0"/>
    </xf>
    <xf numFmtId="14" fontId="5" fillId="5" borderId="0" xfId="1" applyNumberFormat="1" applyFont="1" applyFill="1" applyAlignment="1" applyProtection="1">
      <alignment horizontal="center" vertical="center"/>
      <protection locked="0"/>
    </xf>
  </cellXfs>
  <cellStyles count="6">
    <cellStyle name="Komma 2" xfId="3" xr:uid="{0E00C864-D214-4763-BE86-CFAFEF3829A1}"/>
    <cellStyle name="Link 2" xfId="2" xr:uid="{53301C45-4FB7-45FB-BE48-EE65D9AFCD72}"/>
    <cellStyle name="Prozent 2" xfId="4" xr:uid="{B79D96D8-5FE4-490E-B681-F5D7F75E1780}"/>
    <cellStyle name="Standard" xfId="0" builtinId="0"/>
    <cellStyle name="Standard 2" xfId="1" xr:uid="{7869737F-A24C-4FE1-9CF0-D6E5AB6A1605}"/>
    <cellStyle name="Standard 2 2" xfId="5" xr:uid="{F0093CFA-D0F5-493C-903C-ACF05883210C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533400</xdr:colOff>
      <xdr:row>1</xdr:row>
      <xdr:rowOff>38100</xdr:rowOff>
    </xdr:from>
    <xdr:to>
      <xdr:col>15</xdr:col>
      <xdr:colOff>91440</xdr:colOff>
      <xdr:row>1</xdr:row>
      <xdr:rowOff>419100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EB3954E8-FA15-4D13-9E2D-DDE702DA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1767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tragsbestellungen_Schulen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daten_DropDown"/>
      <sheetName val="Grunddaten"/>
      <sheetName val="Anstellung KigaPrim"/>
      <sheetName val="Externe Stv. KigaPrim"/>
      <sheetName val="Anstellung MS"/>
      <sheetName val="Externe Stv. MS"/>
      <sheetName val="UP Vertragsaenderung"/>
      <sheetName val="Anstellung TSM"/>
      <sheetName val="Externe Stv. TSM"/>
      <sheetName val="Anstellung BFS"/>
      <sheetName val="VP Anstellung"/>
      <sheetName val="VP Vertragsaenderung"/>
      <sheetName val="VP Zusätzlicher Vertrag"/>
      <sheetName val="Pensenberechnung"/>
      <sheetName val="Ferienplan Pensenberechnung"/>
      <sheetName val="Lohnrechner"/>
      <sheetName val="Lohnberechnung"/>
      <sheetName val="Wechsel max. 1 LB"/>
      <sheetName val="Wechsel anspruchsvollere Fkt."/>
      <sheetName val="Wechsel gleiche Ausb. Anf."/>
      <sheetName val="LohntabelleM"/>
      <sheetName val="Druckeinstellungen"/>
      <sheetName val="A1-Texte"/>
      <sheetName val="MU-Daten"/>
      <sheetName val="Bewertungstabelle"/>
      <sheetName val="LohntabelleJ"/>
    </sheetNames>
    <sheetDataSet>
      <sheetData sheetId="0">
        <row r="3">
          <cell r="A3" t="str">
            <v>ledig</v>
          </cell>
          <cell r="C3" t="str">
            <v>B</v>
          </cell>
        </row>
        <row r="4">
          <cell r="A4" t="str">
            <v>verheiratet</v>
          </cell>
          <cell r="C4" t="str">
            <v>C</v>
          </cell>
        </row>
        <row r="5">
          <cell r="A5" t="str">
            <v>geschieden</v>
          </cell>
          <cell r="C5" t="str">
            <v>G</v>
          </cell>
        </row>
        <row r="6">
          <cell r="A6" t="str">
            <v>getrennt</v>
          </cell>
          <cell r="C6" t="str">
            <v>L</v>
          </cell>
        </row>
        <row r="7">
          <cell r="A7" t="str">
            <v>Eingetragene Partnerschaft</v>
          </cell>
          <cell r="C7" t="str">
            <v>Meldeverfahren</v>
          </cell>
        </row>
        <row r="8">
          <cell r="A8" t="str">
            <v>Aufgelöste Partnerschaft</v>
          </cell>
        </row>
        <row r="9">
          <cell r="A9" t="str">
            <v>verwitwet</v>
          </cell>
        </row>
        <row r="10">
          <cell r="A10" t="str">
            <v>Tod Partnerschaft</v>
          </cell>
        </row>
        <row r="28">
          <cell r="A28" t="str">
            <v>befristet</v>
          </cell>
        </row>
        <row r="29">
          <cell r="A29" t="str">
            <v>unbefristet</v>
          </cell>
        </row>
        <row r="32">
          <cell r="A32" t="str">
            <v>infolge Aufgabenstellung</v>
          </cell>
          <cell r="E32" t="str">
            <v>Klassenassistenz</v>
          </cell>
        </row>
        <row r="33">
          <cell r="A33" t="str">
            <v>in Folge Pensionierung</v>
          </cell>
          <cell r="E33" t="str">
            <v>Sozialpädagogin/-pädagoge</v>
          </cell>
        </row>
        <row r="34">
          <cell r="A34" t="str">
            <v>Ausbildung ist unvollständig</v>
          </cell>
          <cell r="E34" t="str">
            <v>Schulleitung</v>
          </cell>
        </row>
        <row r="35">
          <cell r="A35" t="str">
            <v>Stellvertretung</v>
          </cell>
          <cell r="E35" t="str">
            <v>Konrektorat</v>
          </cell>
        </row>
        <row r="36">
          <cell r="E36" t="str">
            <v>Rektorat</v>
          </cell>
        </row>
        <row r="39">
          <cell r="E39" t="str">
            <v>befristet (Monatslohn)</v>
          </cell>
        </row>
        <row r="40">
          <cell r="E40" t="str">
            <v>unbefristet (Monatslohn)</v>
          </cell>
        </row>
        <row r="41">
          <cell r="E41" t="str">
            <v>Stundenlohn</v>
          </cell>
        </row>
        <row r="42">
          <cell r="A42" t="str">
            <v>Krankheit</v>
          </cell>
        </row>
        <row r="43">
          <cell r="A43" t="str">
            <v>Unfall</v>
          </cell>
        </row>
        <row r="44">
          <cell r="A44" t="str">
            <v>Kompensation</v>
          </cell>
        </row>
        <row r="45">
          <cell r="A45" t="str">
            <v>Kurzurlaub §48/49</v>
          </cell>
        </row>
        <row r="46">
          <cell r="A46" t="str">
            <v>Militärdienst</v>
          </cell>
        </row>
        <row r="47">
          <cell r="A47" t="str">
            <v>Zivilschutzdienst</v>
          </cell>
        </row>
        <row r="48">
          <cell r="A48" t="str">
            <v>Elternurlaub</v>
          </cell>
        </row>
        <row r="51">
          <cell r="A51" t="str">
            <v>Urlaub bezahlt</v>
          </cell>
        </row>
        <row r="52">
          <cell r="A52" t="str">
            <v>Urlaub unbezahlt</v>
          </cell>
        </row>
        <row r="53">
          <cell r="A53" t="str">
            <v>Kompensation 13. ML</v>
          </cell>
        </row>
        <row r="54">
          <cell r="A54" t="str">
            <v>Mentorat (401179) / Fachperson (401175)*</v>
          </cell>
        </row>
        <row r="61">
          <cell r="A61" t="str">
            <v>Kindergarten</v>
          </cell>
        </row>
        <row r="62">
          <cell r="A62" t="str">
            <v>Kreiskindergarten</v>
          </cell>
        </row>
        <row r="63">
          <cell r="A63" t="str">
            <v>Primarschule</v>
          </cell>
        </row>
        <row r="64">
          <cell r="A64" t="str">
            <v>Kreisprimarschule</v>
          </cell>
        </row>
        <row r="93">
          <cell r="A93" t="str">
            <v>Herr</v>
          </cell>
        </row>
        <row r="94">
          <cell r="A94" t="str">
            <v>Frau</v>
          </cell>
        </row>
        <row r="95">
          <cell r="A95" t="str">
            <v>andere</v>
          </cell>
        </row>
        <row r="98">
          <cell r="A98" t="str">
            <v>Heilpädagogin / - pädagoge (MU 405B.10)</v>
          </cell>
        </row>
        <row r="99">
          <cell r="A99" t="str">
            <v>Vorschulheilpädagogin / - pädagoge (MU 401B.12)</v>
          </cell>
        </row>
        <row r="100">
          <cell r="A100" t="str">
            <v>Lehrperson (MU 407.S1)</v>
          </cell>
        </row>
        <row r="101">
          <cell r="A101" t="str">
            <v>Logopädin / - päde (MU 414A.13)</v>
          </cell>
        </row>
      </sheetData>
      <sheetData sheetId="1">
        <row r="9">
          <cell r="E9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2">
          <cell r="N22" t="str">
            <v/>
          </cell>
        </row>
      </sheetData>
      <sheetData sheetId="16">
        <row r="67">
          <cell r="I67" t="str">
            <v/>
          </cell>
          <cell r="J67" t="str">
            <v/>
          </cell>
        </row>
        <row r="68">
          <cell r="I68" t="str">
            <v/>
          </cell>
        </row>
      </sheetData>
      <sheetData sheetId="17"/>
      <sheetData sheetId="18"/>
      <sheetData sheetId="19"/>
      <sheetData sheetId="20">
        <row r="3">
          <cell r="B3" t="str">
            <v>C</v>
          </cell>
          <cell r="C3" t="str">
            <v>B</v>
          </cell>
          <cell r="D3" t="str">
            <v>A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13</v>
          </cell>
          <cell r="R3">
            <v>14</v>
          </cell>
          <cell r="S3">
            <v>15</v>
          </cell>
          <cell r="T3">
            <v>16</v>
          </cell>
          <cell r="U3">
            <v>17</v>
          </cell>
          <cell r="V3">
            <v>18</v>
          </cell>
          <cell r="W3">
            <v>19</v>
          </cell>
          <cell r="X3">
            <v>20</v>
          </cell>
          <cell r="Y3">
            <v>21</v>
          </cell>
          <cell r="Z3">
            <v>22</v>
          </cell>
          <cell r="AA3">
            <v>23</v>
          </cell>
          <cell r="AB3">
            <v>24</v>
          </cell>
          <cell r="AC3">
            <v>25</v>
          </cell>
          <cell r="AD3">
            <v>26</v>
          </cell>
          <cell r="AE3">
            <v>27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</sheetData>
      <sheetData sheetId="21"/>
      <sheetData sheetId="22"/>
      <sheetData sheetId="23">
        <row r="2">
          <cell r="A2" t="str">
            <v>101.19</v>
          </cell>
        </row>
        <row r="3">
          <cell r="A3" t="str">
            <v>101.20</v>
          </cell>
        </row>
        <row r="4">
          <cell r="A4" t="str">
            <v>101.21</v>
          </cell>
        </row>
        <row r="5">
          <cell r="A5" t="str">
            <v>101.22</v>
          </cell>
        </row>
        <row r="6">
          <cell r="A6" t="str">
            <v>101.23</v>
          </cell>
        </row>
        <row r="7">
          <cell r="A7" t="str">
            <v>101.24</v>
          </cell>
        </row>
        <row r="8">
          <cell r="A8" t="str">
            <v>101.25</v>
          </cell>
        </row>
        <row r="9">
          <cell r="A9" t="str">
            <v>101.26</v>
          </cell>
        </row>
        <row r="10">
          <cell r="A10" t="str">
            <v>102.13</v>
          </cell>
        </row>
        <row r="11">
          <cell r="A11" t="str">
            <v>102.14a</v>
          </cell>
        </row>
        <row r="12">
          <cell r="A12" t="str">
            <v>102.14b</v>
          </cell>
        </row>
        <row r="13">
          <cell r="A13" t="str">
            <v>102.15</v>
          </cell>
        </row>
        <row r="14">
          <cell r="A14" t="str">
            <v>102.16a</v>
          </cell>
        </row>
        <row r="15">
          <cell r="A15" t="str">
            <v>102.16b</v>
          </cell>
        </row>
        <row r="16">
          <cell r="A16" t="str">
            <v>102.17</v>
          </cell>
        </row>
        <row r="17">
          <cell r="A17" t="str">
            <v>102.18a</v>
          </cell>
        </row>
        <row r="18">
          <cell r="A18" t="str">
            <v>102.18b</v>
          </cell>
        </row>
        <row r="19">
          <cell r="A19" t="str">
            <v>102.19</v>
          </cell>
        </row>
        <row r="20">
          <cell r="A20" t="str">
            <v>103.07</v>
          </cell>
        </row>
        <row r="21">
          <cell r="A21" t="str">
            <v>103.08a</v>
          </cell>
        </row>
        <row r="22">
          <cell r="A22" t="str">
            <v>103.08c</v>
          </cell>
        </row>
        <row r="23">
          <cell r="A23" t="str">
            <v>103.09</v>
          </cell>
        </row>
        <row r="24">
          <cell r="A24" t="str">
            <v>103.09c</v>
          </cell>
        </row>
        <row r="25">
          <cell r="A25" t="str">
            <v>103.10a</v>
          </cell>
        </row>
        <row r="26">
          <cell r="A26" t="str">
            <v>103.10b</v>
          </cell>
        </row>
        <row r="27">
          <cell r="A27" t="str">
            <v>103.10c</v>
          </cell>
        </row>
        <row r="28">
          <cell r="A28" t="str">
            <v>103.11</v>
          </cell>
        </row>
        <row r="29">
          <cell r="A29" t="str">
            <v>103.11c</v>
          </cell>
        </row>
        <row r="30">
          <cell r="A30" t="str">
            <v>103.12a</v>
          </cell>
        </row>
        <row r="31">
          <cell r="A31" t="str">
            <v>103.12b</v>
          </cell>
        </row>
        <row r="32">
          <cell r="A32" t="str">
            <v>103.12c</v>
          </cell>
        </row>
        <row r="33">
          <cell r="A33" t="str">
            <v>103.13</v>
          </cell>
        </row>
        <row r="34">
          <cell r="A34" t="str">
            <v>103.14a</v>
          </cell>
        </row>
        <row r="35">
          <cell r="A35" t="str">
            <v>103.14b</v>
          </cell>
        </row>
        <row r="36">
          <cell r="A36" t="str">
            <v>111.10</v>
          </cell>
        </row>
        <row r="37">
          <cell r="A37" t="str">
            <v>111.11</v>
          </cell>
        </row>
        <row r="38">
          <cell r="A38" t="str">
            <v>111.12</v>
          </cell>
        </row>
        <row r="39">
          <cell r="A39" t="str">
            <v>111.13</v>
          </cell>
        </row>
        <row r="40">
          <cell r="A40" t="str">
            <v>111.14</v>
          </cell>
        </row>
        <row r="41">
          <cell r="A41" t="str">
            <v>111.15</v>
          </cell>
        </row>
        <row r="42">
          <cell r="A42" t="str">
            <v>111.16</v>
          </cell>
        </row>
        <row r="43">
          <cell r="A43" t="str">
            <v>111.17</v>
          </cell>
        </row>
        <row r="44">
          <cell r="A44" t="str">
            <v>111.18</v>
          </cell>
        </row>
        <row r="45">
          <cell r="A45" t="str">
            <v>201.20</v>
          </cell>
        </row>
        <row r="46">
          <cell r="A46" t="str">
            <v>201.21</v>
          </cell>
        </row>
        <row r="47">
          <cell r="A47" t="str">
            <v>201.22</v>
          </cell>
        </row>
        <row r="48">
          <cell r="A48" t="str">
            <v>201.23</v>
          </cell>
        </row>
        <row r="49">
          <cell r="A49" t="str">
            <v>201.24</v>
          </cell>
        </row>
        <row r="50">
          <cell r="A50" t="str">
            <v>201.25</v>
          </cell>
        </row>
        <row r="51">
          <cell r="A51" t="str">
            <v>201.26</v>
          </cell>
        </row>
        <row r="52">
          <cell r="A52" t="str">
            <v>201.27</v>
          </cell>
        </row>
        <row r="53">
          <cell r="A53" t="str">
            <v>201.28</v>
          </cell>
        </row>
        <row r="54">
          <cell r="A54" t="str">
            <v>202.13</v>
          </cell>
        </row>
        <row r="55">
          <cell r="A55" t="str">
            <v>202.14a</v>
          </cell>
        </row>
        <row r="56">
          <cell r="A56" t="str">
            <v>202.14b</v>
          </cell>
        </row>
        <row r="57">
          <cell r="A57" t="str">
            <v>202.14c</v>
          </cell>
        </row>
        <row r="58">
          <cell r="A58" t="str">
            <v>202.14d</v>
          </cell>
        </row>
        <row r="59">
          <cell r="A59" t="str">
            <v>202.15</v>
          </cell>
        </row>
        <row r="60">
          <cell r="A60" t="str">
            <v>202.16a</v>
          </cell>
        </row>
        <row r="61">
          <cell r="A61" t="str">
            <v>202.16b</v>
          </cell>
        </row>
        <row r="62">
          <cell r="A62" t="str">
            <v>202.16c</v>
          </cell>
        </row>
        <row r="63">
          <cell r="A63" t="str">
            <v>202.16d</v>
          </cell>
        </row>
        <row r="64">
          <cell r="A64" t="str">
            <v>202.17</v>
          </cell>
        </row>
        <row r="65">
          <cell r="A65" t="str">
            <v>202.18a</v>
          </cell>
        </row>
        <row r="66">
          <cell r="A66" t="str">
            <v>202.18b</v>
          </cell>
        </row>
        <row r="67">
          <cell r="A67" t="str">
            <v>202.18c</v>
          </cell>
        </row>
        <row r="68">
          <cell r="A68" t="str">
            <v>202.19</v>
          </cell>
        </row>
        <row r="69">
          <cell r="A69" t="str">
            <v>202.20a</v>
          </cell>
        </row>
        <row r="70">
          <cell r="A70" t="str">
            <v>202.20c</v>
          </cell>
        </row>
        <row r="71">
          <cell r="A71" t="str">
            <v>203.07</v>
          </cell>
        </row>
        <row r="72">
          <cell r="A72" t="str">
            <v>203.08</v>
          </cell>
        </row>
        <row r="73">
          <cell r="A73" t="str">
            <v>203.09</v>
          </cell>
        </row>
        <row r="74">
          <cell r="A74" t="str">
            <v>203.10</v>
          </cell>
        </row>
        <row r="75">
          <cell r="A75" t="str">
            <v>203.11</v>
          </cell>
        </row>
        <row r="76">
          <cell r="A76" t="str">
            <v>203.12</v>
          </cell>
        </row>
        <row r="77">
          <cell r="A77" t="str">
            <v>203.13</v>
          </cell>
        </row>
        <row r="78">
          <cell r="A78" t="str">
            <v>203.14a</v>
          </cell>
        </row>
        <row r="79">
          <cell r="A79" t="str">
            <v>203.14b</v>
          </cell>
        </row>
        <row r="80">
          <cell r="A80" t="str">
            <v>211.11</v>
          </cell>
        </row>
        <row r="81">
          <cell r="A81" t="str">
            <v>211.12</v>
          </cell>
        </row>
        <row r="82">
          <cell r="A82" t="str">
            <v>211.13</v>
          </cell>
        </row>
        <row r="83">
          <cell r="A83" t="str">
            <v>211.14</v>
          </cell>
        </row>
        <row r="84">
          <cell r="A84" t="str">
            <v>211.15</v>
          </cell>
        </row>
        <row r="85">
          <cell r="A85" t="str">
            <v>211.16</v>
          </cell>
        </row>
        <row r="86">
          <cell r="A86" t="str">
            <v>211.17</v>
          </cell>
        </row>
        <row r="87">
          <cell r="A87" t="str">
            <v>211.18</v>
          </cell>
        </row>
        <row r="88">
          <cell r="A88" t="str">
            <v>301.21</v>
          </cell>
        </row>
        <row r="89">
          <cell r="A89" t="str">
            <v>301.22</v>
          </cell>
        </row>
        <row r="90">
          <cell r="A90" t="str">
            <v>301.23</v>
          </cell>
        </row>
        <row r="91">
          <cell r="A91" t="str">
            <v>301.24</v>
          </cell>
        </row>
        <row r="92">
          <cell r="A92" t="str">
            <v>301.25</v>
          </cell>
        </row>
        <row r="93">
          <cell r="A93" t="str">
            <v>301.26</v>
          </cell>
        </row>
        <row r="94">
          <cell r="A94" t="str">
            <v>302.19</v>
          </cell>
        </row>
        <row r="95">
          <cell r="A95" t="str">
            <v>302.20</v>
          </cell>
        </row>
        <row r="96">
          <cell r="A96" t="str">
            <v>303.13</v>
          </cell>
        </row>
        <row r="97">
          <cell r="A97" t="str">
            <v>303.14</v>
          </cell>
        </row>
        <row r="98">
          <cell r="A98" t="str">
            <v>303.15a</v>
          </cell>
        </row>
        <row r="99">
          <cell r="A99" t="str">
            <v>303.15b</v>
          </cell>
        </row>
        <row r="100">
          <cell r="A100" t="str">
            <v>303.16a</v>
          </cell>
        </row>
        <row r="101">
          <cell r="A101" t="str">
            <v>303.16b</v>
          </cell>
        </row>
        <row r="102">
          <cell r="A102" t="str">
            <v>303.16c</v>
          </cell>
        </row>
        <row r="103">
          <cell r="A103" t="str">
            <v>303.17a</v>
          </cell>
        </row>
        <row r="104">
          <cell r="A104" t="str">
            <v>303.18</v>
          </cell>
        </row>
        <row r="105">
          <cell r="A105" t="str">
            <v>304.12</v>
          </cell>
        </row>
        <row r="106">
          <cell r="A106" t="str">
            <v>304.13</v>
          </cell>
        </row>
        <row r="107">
          <cell r="A107" t="str">
            <v>304.14</v>
          </cell>
        </row>
        <row r="108">
          <cell r="A108" t="str">
            <v>304.15</v>
          </cell>
        </row>
        <row r="109">
          <cell r="A109" t="str">
            <v>305.11</v>
          </cell>
        </row>
        <row r="110">
          <cell r="A110" t="str">
            <v>305.12</v>
          </cell>
        </row>
        <row r="111">
          <cell r="A111" t="str">
            <v>305.13</v>
          </cell>
        </row>
        <row r="112">
          <cell r="A112" t="str">
            <v>311.22</v>
          </cell>
        </row>
        <row r="113">
          <cell r="A113" t="str">
            <v>311.23</v>
          </cell>
        </row>
        <row r="114">
          <cell r="A114" t="str">
            <v>311.24</v>
          </cell>
        </row>
        <row r="115">
          <cell r="A115" t="str">
            <v>311.25</v>
          </cell>
        </row>
        <row r="116">
          <cell r="A116" t="str">
            <v>311.26</v>
          </cell>
        </row>
        <row r="117">
          <cell r="A117" t="str">
            <v>311.27</v>
          </cell>
        </row>
        <row r="118">
          <cell r="A118" t="str">
            <v>312.18</v>
          </cell>
        </row>
        <row r="119">
          <cell r="A119" t="str">
            <v>312.19</v>
          </cell>
        </row>
        <row r="120">
          <cell r="A120" t="str">
            <v>312.20</v>
          </cell>
        </row>
        <row r="121">
          <cell r="A121" t="str">
            <v>312.21</v>
          </cell>
        </row>
        <row r="122">
          <cell r="A122" t="str">
            <v>313.15</v>
          </cell>
        </row>
        <row r="123">
          <cell r="A123" t="str">
            <v>313.16</v>
          </cell>
        </row>
        <row r="124">
          <cell r="A124" t="str">
            <v>313.17a</v>
          </cell>
        </row>
        <row r="125">
          <cell r="A125" t="str">
            <v>313.17b</v>
          </cell>
        </row>
        <row r="126">
          <cell r="A126" t="str">
            <v>313.18</v>
          </cell>
        </row>
        <row r="127">
          <cell r="A127" t="str">
            <v>314.12</v>
          </cell>
        </row>
        <row r="128">
          <cell r="A128" t="str">
            <v>314.13</v>
          </cell>
        </row>
        <row r="129">
          <cell r="A129" t="str">
            <v>314.14</v>
          </cell>
        </row>
        <row r="130">
          <cell r="A130" t="str">
            <v>314.15</v>
          </cell>
        </row>
        <row r="131">
          <cell r="A131" t="str">
            <v>321.22</v>
          </cell>
        </row>
        <row r="132">
          <cell r="A132" t="str">
            <v>321.23</v>
          </cell>
        </row>
        <row r="133">
          <cell r="A133" t="str">
            <v>321.24</v>
          </cell>
        </row>
        <row r="134">
          <cell r="A134" t="str">
            <v>321.25</v>
          </cell>
        </row>
        <row r="135">
          <cell r="A135" t="str">
            <v>322.18</v>
          </cell>
        </row>
        <row r="136">
          <cell r="A136" t="str">
            <v>322.19</v>
          </cell>
        </row>
        <row r="137">
          <cell r="A137" t="str">
            <v>322.20</v>
          </cell>
        </row>
        <row r="138">
          <cell r="A138" t="str">
            <v>322.21</v>
          </cell>
        </row>
        <row r="139">
          <cell r="A139" t="str">
            <v>323.14</v>
          </cell>
        </row>
        <row r="140">
          <cell r="A140" t="str">
            <v>323.15a</v>
          </cell>
        </row>
        <row r="141">
          <cell r="A141" t="str">
            <v>323.15b</v>
          </cell>
        </row>
        <row r="142">
          <cell r="A142" t="str">
            <v>323.16</v>
          </cell>
        </row>
        <row r="143">
          <cell r="A143" t="str">
            <v>323.17</v>
          </cell>
        </row>
        <row r="144">
          <cell r="A144" t="str">
            <v>324.11</v>
          </cell>
        </row>
        <row r="145">
          <cell r="A145" t="str">
            <v>324.12</v>
          </cell>
        </row>
        <row r="146">
          <cell r="A146" t="str">
            <v>324.13</v>
          </cell>
        </row>
        <row r="147">
          <cell r="A147" t="str">
            <v>324.14</v>
          </cell>
        </row>
        <row r="148">
          <cell r="A148" t="str">
            <v>331.08</v>
          </cell>
        </row>
        <row r="149">
          <cell r="A149" t="str">
            <v>331.09</v>
          </cell>
        </row>
        <row r="150">
          <cell r="A150" t="str">
            <v>331.10</v>
          </cell>
        </row>
        <row r="151">
          <cell r="A151" t="str">
            <v>331.11</v>
          </cell>
        </row>
        <row r="152">
          <cell r="A152" t="str">
            <v>331.12</v>
          </cell>
        </row>
        <row r="153">
          <cell r="A153" t="str">
            <v>332.02</v>
          </cell>
        </row>
        <row r="154">
          <cell r="A154" t="str">
            <v>332.05</v>
          </cell>
        </row>
        <row r="155">
          <cell r="A155" t="str">
            <v>332.06</v>
          </cell>
        </row>
        <row r="156">
          <cell r="A156" t="str">
            <v>332.08</v>
          </cell>
        </row>
        <row r="157">
          <cell r="A157" t="str">
            <v>332.09</v>
          </cell>
        </row>
        <row r="158">
          <cell r="A158" t="str">
            <v>332.11</v>
          </cell>
        </row>
        <row r="159">
          <cell r="A159" t="str">
            <v>332.12</v>
          </cell>
        </row>
        <row r="160">
          <cell r="A160" t="str">
            <v>341.14</v>
          </cell>
        </row>
        <row r="161">
          <cell r="A161" t="str">
            <v>341.15a</v>
          </cell>
        </row>
        <row r="162">
          <cell r="A162" t="str">
            <v>341.15b</v>
          </cell>
        </row>
        <row r="163">
          <cell r="A163" t="str">
            <v>341.16</v>
          </cell>
        </row>
        <row r="164">
          <cell r="A164" t="str">
            <v>341.17</v>
          </cell>
        </row>
        <row r="165">
          <cell r="A165" t="str">
            <v>341.18</v>
          </cell>
        </row>
        <row r="166">
          <cell r="A166" t="str">
            <v>341.19</v>
          </cell>
        </row>
        <row r="167">
          <cell r="A167" t="str">
            <v>342.13</v>
          </cell>
        </row>
        <row r="168">
          <cell r="A168" t="str">
            <v>342.14</v>
          </cell>
        </row>
        <row r="169">
          <cell r="A169" t="str">
            <v>342.15</v>
          </cell>
        </row>
        <row r="170">
          <cell r="A170" t="str">
            <v>342.16</v>
          </cell>
        </row>
        <row r="171">
          <cell r="A171" t="str">
            <v>501.09</v>
          </cell>
        </row>
        <row r="172">
          <cell r="A172" t="str">
            <v>501.10</v>
          </cell>
        </row>
        <row r="173">
          <cell r="A173" t="str">
            <v>501.11</v>
          </cell>
        </row>
        <row r="174">
          <cell r="A174" t="str">
            <v>501.12a</v>
          </cell>
        </row>
        <row r="175">
          <cell r="A175" t="str">
            <v>501.12b</v>
          </cell>
        </row>
        <row r="176">
          <cell r="A176" t="str">
            <v>501.13</v>
          </cell>
        </row>
        <row r="177">
          <cell r="A177" t="str">
            <v>501.14</v>
          </cell>
        </row>
        <row r="178">
          <cell r="A178" t="str">
            <v>504.07a</v>
          </cell>
        </row>
        <row r="179">
          <cell r="A179" t="str">
            <v>504.07b</v>
          </cell>
        </row>
        <row r="180">
          <cell r="A180" t="str">
            <v>504.08a</v>
          </cell>
        </row>
        <row r="181">
          <cell r="A181" t="str">
            <v>504.08c</v>
          </cell>
        </row>
        <row r="182">
          <cell r="A182" t="str">
            <v>504.09</v>
          </cell>
        </row>
        <row r="183">
          <cell r="A183" t="str">
            <v>505.06</v>
          </cell>
        </row>
        <row r="184">
          <cell r="A184" t="str">
            <v>505.07</v>
          </cell>
        </row>
        <row r="185">
          <cell r="A185" t="str">
            <v>505.08</v>
          </cell>
        </row>
        <row r="186">
          <cell r="A186" t="str">
            <v>505.09</v>
          </cell>
        </row>
        <row r="187">
          <cell r="A187" t="str">
            <v>505.10</v>
          </cell>
        </row>
        <row r="188">
          <cell r="A188" t="str">
            <v>505.11</v>
          </cell>
        </row>
        <row r="189">
          <cell r="A189" t="str">
            <v>506.03</v>
          </cell>
        </row>
        <row r="190">
          <cell r="A190" t="str">
            <v>506.04</v>
          </cell>
        </row>
        <row r="191">
          <cell r="A191" t="str">
            <v>601.19</v>
          </cell>
        </row>
        <row r="192">
          <cell r="A192" t="str">
            <v>602.14</v>
          </cell>
        </row>
        <row r="193">
          <cell r="A193" t="str">
            <v>602.15</v>
          </cell>
        </row>
        <row r="194">
          <cell r="A194" t="str">
            <v>602.16</v>
          </cell>
        </row>
        <row r="195">
          <cell r="A195" t="str">
            <v>602.17a</v>
          </cell>
        </row>
        <row r="196">
          <cell r="A196" t="str">
            <v>602.17b</v>
          </cell>
        </row>
        <row r="197">
          <cell r="A197" t="str">
            <v>602.18a</v>
          </cell>
        </row>
        <row r="198">
          <cell r="A198" t="str">
            <v>602.18b</v>
          </cell>
        </row>
        <row r="199">
          <cell r="A199" t="str">
            <v>603.11</v>
          </cell>
        </row>
        <row r="200">
          <cell r="A200" t="str">
            <v>603.12</v>
          </cell>
        </row>
        <row r="201">
          <cell r="A201" t="str">
            <v>603.13</v>
          </cell>
        </row>
        <row r="202">
          <cell r="A202" t="str">
            <v>711.07</v>
          </cell>
        </row>
        <row r="203">
          <cell r="A203" t="str">
            <v>711.08</v>
          </cell>
        </row>
        <row r="204">
          <cell r="A204" t="str">
            <v>711.09</v>
          </cell>
        </row>
        <row r="205">
          <cell r="A205" t="str">
            <v>711.10</v>
          </cell>
        </row>
        <row r="206">
          <cell r="A206" t="str">
            <v>711.08a</v>
          </cell>
        </row>
        <row r="207">
          <cell r="A207" t="str">
            <v>711.10a</v>
          </cell>
        </row>
        <row r="208">
          <cell r="A208" t="str">
            <v>711.10b</v>
          </cell>
        </row>
        <row r="209">
          <cell r="A209" t="str">
            <v>711.11</v>
          </cell>
        </row>
        <row r="210">
          <cell r="A210" t="str">
            <v>711.12</v>
          </cell>
        </row>
        <row r="211">
          <cell r="A211" t="str">
            <v>712.01</v>
          </cell>
        </row>
        <row r="212">
          <cell r="A212" t="str">
            <v>712.02</v>
          </cell>
        </row>
        <row r="213">
          <cell r="A213" t="str">
            <v>712.03</v>
          </cell>
        </row>
        <row r="214">
          <cell r="A214" t="str">
            <v>712.04</v>
          </cell>
        </row>
        <row r="215">
          <cell r="A215" t="str">
            <v>712.05</v>
          </cell>
        </row>
        <row r="216">
          <cell r="A216" t="str">
            <v>712.06</v>
          </cell>
        </row>
        <row r="217">
          <cell r="A217" t="str">
            <v>712.07</v>
          </cell>
        </row>
        <row r="218">
          <cell r="A218" t="str">
            <v>zzzz</v>
          </cell>
        </row>
        <row r="219">
          <cell r="A219" t="str">
            <v>401B.12</v>
          </cell>
        </row>
        <row r="220">
          <cell r="A220" t="str">
            <v>401C.14</v>
          </cell>
        </row>
        <row r="221">
          <cell r="A221" t="str">
            <v>401S.11</v>
          </cell>
        </row>
        <row r="222">
          <cell r="A222" t="str">
            <v>401S.12</v>
          </cell>
        </row>
        <row r="223">
          <cell r="A223" t="str">
            <v>401T.11</v>
          </cell>
        </row>
        <row r="224">
          <cell r="A224" t="str">
            <v>401T.12</v>
          </cell>
        </row>
        <row r="225">
          <cell r="A225" t="str">
            <v>402C.13</v>
          </cell>
        </row>
        <row r="226">
          <cell r="A226" t="str">
            <v>402S.10</v>
          </cell>
        </row>
        <row r="227">
          <cell r="A227" t="str">
            <v>402S.11</v>
          </cell>
        </row>
        <row r="228">
          <cell r="A228" t="str">
            <v>402T.10</v>
          </cell>
        </row>
        <row r="229">
          <cell r="A229" t="str">
            <v>402T.11</v>
          </cell>
        </row>
        <row r="230">
          <cell r="A230" t="str">
            <v>403F.16</v>
          </cell>
        </row>
        <row r="231">
          <cell r="A231" t="str">
            <v>403G.16</v>
          </cell>
        </row>
        <row r="232">
          <cell r="A232" t="str">
            <v>403S.09</v>
          </cell>
        </row>
        <row r="233">
          <cell r="A233" t="str">
            <v>403T.09</v>
          </cell>
        </row>
        <row r="234">
          <cell r="A234" t="str">
            <v>405A.11</v>
          </cell>
        </row>
        <row r="235">
          <cell r="A235" t="str">
            <v>405B.10</v>
          </cell>
        </row>
        <row r="236">
          <cell r="A236" t="str">
            <v>405B.11</v>
          </cell>
        </row>
        <row r="237">
          <cell r="A237" t="str">
            <v>405B.12</v>
          </cell>
        </row>
        <row r="238">
          <cell r="A238" t="str">
            <v>405C.12</v>
          </cell>
        </row>
        <row r="239">
          <cell r="A239" t="str">
            <v>405C.13</v>
          </cell>
        </row>
        <row r="240">
          <cell r="A240" t="str">
            <v>405D.11</v>
          </cell>
        </row>
        <row r="241">
          <cell r="A241" t="str">
            <v>405D.12</v>
          </cell>
        </row>
        <row r="242">
          <cell r="A242" t="str">
            <v>405E.12</v>
          </cell>
        </row>
        <row r="243">
          <cell r="A243" t="str">
            <v>407E.16</v>
          </cell>
        </row>
        <row r="244">
          <cell r="A244" t="str">
            <v>407J.16</v>
          </cell>
        </row>
        <row r="245">
          <cell r="A245" t="str">
            <v>408H.15</v>
          </cell>
        </row>
        <row r="246">
          <cell r="A246" t="str">
            <v>409A.09</v>
          </cell>
        </row>
        <row r="247">
          <cell r="A247" t="str">
            <v>409B.10</v>
          </cell>
        </row>
        <row r="248">
          <cell r="A248" t="str">
            <v>409C.09</v>
          </cell>
        </row>
        <row r="249">
          <cell r="A249" t="str">
            <v>409C.10</v>
          </cell>
        </row>
        <row r="250">
          <cell r="A250" t="str">
            <v>409D.10</v>
          </cell>
        </row>
        <row r="251">
          <cell r="A251" t="str">
            <v>409E.10</v>
          </cell>
        </row>
        <row r="252">
          <cell r="A252" t="str">
            <v>409E.11</v>
          </cell>
        </row>
        <row r="253">
          <cell r="A253" t="str">
            <v>409F.10</v>
          </cell>
        </row>
        <row r="254">
          <cell r="A254" t="str">
            <v>409G.11</v>
          </cell>
        </row>
        <row r="255">
          <cell r="A255" t="str">
            <v>409H.10</v>
          </cell>
        </row>
        <row r="256">
          <cell r="A256" t="str">
            <v>409H.11</v>
          </cell>
        </row>
        <row r="257">
          <cell r="A257" t="str">
            <v>409H.12</v>
          </cell>
        </row>
        <row r="258">
          <cell r="A258" t="str">
            <v>409I.10</v>
          </cell>
        </row>
        <row r="259">
          <cell r="A259" t="str">
            <v>409K.10</v>
          </cell>
        </row>
        <row r="260">
          <cell r="A260" t="str">
            <v>409K.11</v>
          </cell>
        </row>
        <row r="261">
          <cell r="A261" t="str">
            <v>409K.12</v>
          </cell>
        </row>
        <row r="262">
          <cell r="A262" t="str">
            <v>409K.13</v>
          </cell>
        </row>
        <row r="263">
          <cell r="A263" t="str">
            <v>409L.11</v>
          </cell>
        </row>
        <row r="264">
          <cell r="A264" t="str">
            <v>409L.12</v>
          </cell>
        </row>
        <row r="265">
          <cell r="A265" t="str">
            <v>409L.13</v>
          </cell>
        </row>
        <row r="266">
          <cell r="A266" t="str">
            <v>409M.11</v>
          </cell>
        </row>
        <row r="267">
          <cell r="A267" t="str">
            <v>409M.13</v>
          </cell>
        </row>
        <row r="268">
          <cell r="A268" t="str">
            <v>409N.12</v>
          </cell>
        </row>
        <row r="269">
          <cell r="A269" t="str">
            <v>409N.13</v>
          </cell>
        </row>
        <row r="270">
          <cell r="A270" t="str">
            <v>409N.14</v>
          </cell>
        </row>
        <row r="271">
          <cell r="A271" t="str">
            <v>409O.11</v>
          </cell>
        </row>
        <row r="272">
          <cell r="A272" t="str">
            <v>409O.12</v>
          </cell>
        </row>
        <row r="273">
          <cell r="A273" t="str">
            <v>409P.13</v>
          </cell>
        </row>
        <row r="274">
          <cell r="A274" t="str">
            <v>409P.14</v>
          </cell>
        </row>
        <row r="275">
          <cell r="A275" t="str">
            <v>409Q.11</v>
          </cell>
        </row>
        <row r="276">
          <cell r="A276" t="str">
            <v>409R.10</v>
          </cell>
        </row>
        <row r="277">
          <cell r="A277" t="str">
            <v>410A.09</v>
          </cell>
        </row>
        <row r="278">
          <cell r="A278" t="str">
            <v>410B.09</v>
          </cell>
        </row>
        <row r="279">
          <cell r="A279" t="str">
            <v>410B.10</v>
          </cell>
        </row>
        <row r="280">
          <cell r="A280" t="str">
            <v>410C.09</v>
          </cell>
        </row>
        <row r="281">
          <cell r="A281" t="str">
            <v>410D.09</v>
          </cell>
        </row>
        <row r="282">
          <cell r="A282" t="str">
            <v>410D.10</v>
          </cell>
        </row>
        <row r="283">
          <cell r="A283" t="str">
            <v>410E.10</v>
          </cell>
        </row>
        <row r="284">
          <cell r="A284" t="str">
            <v>410F.10</v>
          </cell>
        </row>
        <row r="285">
          <cell r="A285" t="str">
            <v>410F.12</v>
          </cell>
        </row>
        <row r="286">
          <cell r="A286" t="str">
            <v>410G.13</v>
          </cell>
        </row>
        <row r="287">
          <cell r="A287" t="str">
            <v>410H.10</v>
          </cell>
        </row>
        <row r="288">
          <cell r="A288" t="str">
            <v>410I.11</v>
          </cell>
        </row>
        <row r="289">
          <cell r="A289" t="str">
            <v>410J.13</v>
          </cell>
        </row>
        <row r="290">
          <cell r="A290" t="str">
            <v>410K.13</v>
          </cell>
        </row>
        <row r="291">
          <cell r="A291" t="str">
            <v>410L.12</v>
          </cell>
        </row>
        <row r="292">
          <cell r="A292" t="str">
            <v>410M.11</v>
          </cell>
        </row>
        <row r="293">
          <cell r="A293" t="str">
            <v>410N.13</v>
          </cell>
        </row>
        <row r="294">
          <cell r="A294" t="str">
            <v>410O.12</v>
          </cell>
        </row>
        <row r="295">
          <cell r="A295" t="str">
            <v>410O.13</v>
          </cell>
        </row>
        <row r="296">
          <cell r="A296" t="str">
            <v>410O.14</v>
          </cell>
        </row>
        <row r="297">
          <cell r="A297" t="str">
            <v>410O.15</v>
          </cell>
        </row>
        <row r="298">
          <cell r="A298" t="str">
            <v>411A.12</v>
          </cell>
        </row>
        <row r="299">
          <cell r="A299" t="str">
            <v>411A.13</v>
          </cell>
        </row>
        <row r="300">
          <cell r="A300" t="str">
            <v>411A.15</v>
          </cell>
        </row>
        <row r="301">
          <cell r="A301" t="str">
            <v>412A.10</v>
          </cell>
        </row>
        <row r="302">
          <cell r="A302" t="str">
            <v>414A.13</v>
          </cell>
        </row>
        <row r="303">
          <cell r="A303" t="str">
            <v>414B.13</v>
          </cell>
        </row>
        <row r="304">
          <cell r="A304" t="str">
            <v>402.PS</v>
          </cell>
        </row>
        <row r="305">
          <cell r="A305" t="str">
            <v>402A.PS</v>
          </cell>
        </row>
        <row r="306">
          <cell r="A306" t="str">
            <v>402B.PS</v>
          </cell>
        </row>
        <row r="307">
          <cell r="A307" t="str">
            <v>402C.PS</v>
          </cell>
        </row>
        <row r="308">
          <cell r="A308" t="str">
            <v>402D.PS</v>
          </cell>
        </row>
        <row r="309">
          <cell r="A309" t="str">
            <v>402E.PS</v>
          </cell>
        </row>
        <row r="310">
          <cell r="A310" t="str">
            <v>402F.PS</v>
          </cell>
        </row>
        <row r="311">
          <cell r="A311" t="str">
            <v>402G.PS</v>
          </cell>
        </row>
        <row r="312">
          <cell r="A312" t="str">
            <v>407.S1</v>
          </cell>
        </row>
        <row r="313">
          <cell r="A313" t="str">
            <v>407A.S1</v>
          </cell>
        </row>
        <row r="314">
          <cell r="A314" t="str">
            <v>407B.S1</v>
          </cell>
        </row>
        <row r="315">
          <cell r="A315" t="str">
            <v>407C.S1</v>
          </cell>
        </row>
        <row r="316">
          <cell r="A316" t="str">
            <v>407D.S1</v>
          </cell>
        </row>
        <row r="317">
          <cell r="A317" t="str">
            <v>407E.S1</v>
          </cell>
        </row>
        <row r="318">
          <cell r="A318" t="str">
            <v>407F.S1</v>
          </cell>
        </row>
        <row r="319">
          <cell r="A319" t="str">
            <v>407G.S1</v>
          </cell>
        </row>
        <row r="320">
          <cell r="A320" t="str">
            <v>407H.S1</v>
          </cell>
        </row>
        <row r="321">
          <cell r="A321" t="str">
            <v>407I.S1</v>
          </cell>
        </row>
        <row r="322">
          <cell r="A322" t="str">
            <v>408.S2</v>
          </cell>
        </row>
        <row r="323">
          <cell r="A323" t="str">
            <v>408A.S2</v>
          </cell>
        </row>
        <row r="324">
          <cell r="A324" t="str">
            <v>408B.S2</v>
          </cell>
        </row>
        <row r="325">
          <cell r="A325" t="str">
            <v>408C.S2</v>
          </cell>
        </row>
        <row r="326">
          <cell r="A326" t="str">
            <v>408D.S2</v>
          </cell>
        </row>
        <row r="327">
          <cell r="A327" t="str">
            <v>408E.S2</v>
          </cell>
        </row>
        <row r="328">
          <cell r="A328" t="str">
            <v>407.14b</v>
          </cell>
        </row>
        <row r="329">
          <cell r="A329" t="str">
            <v>401A.14</v>
          </cell>
        </row>
        <row r="330">
          <cell r="A330" t="str">
            <v>402A.13</v>
          </cell>
        </row>
        <row r="331">
          <cell r="A331" t="str">
            <v>402B.14</v>
          </cell>
        </row>
        <row r="332">
          <cell r="A332" t="str">
            <v>402D.13</v>
          </cell>
        </row>
        <row r="333">
          <cell r="A333" t="str">
            <v>402E.14</v>
          </cell>
        </row>
        <row r="334">
          <cell r="A334" t="str">
            <v>402F.14</v>
          </cell>
        </row>
        <row r="335">
          <cell r="A335" t="str">
            <v>403A.12</v>
          </cell>
        </row>
        <row r="336">
          <cell r="A336" t="str">
            <v>403B.13</v>
          </cell>
        </row>
        <row r="337">
          <cell r="A337" t="str">
            <v>403C.12</v>
          </cell>
        </row>
        <row r="338">
          <cell r="A338" t="str">
            <v>403C.13</v>
          </cell>
        </row>
        <row r="339">
          <cell r="A339" t="str">
            <v>403D.13</v>
          </cell>
        </row>
        <row r="340">
          <cell r="A340" t="str">
            <v>403E.14</v>
          </cell>
        </row>
        <row r="341">
          <cell r="A341" t="str">
            <v>403E.15</v>
          </cell>
        </row>
        <row r="342">
          <cell r="A342" t="str">
            <v>403G.14</v>
          </cell>
        </row>
        <row r="343">
          <cell r="A343" t="str">
            <v>403H.13</v>
          </cell>
        </row>
        <row r="344">
          <cell r="A344" t="str">
            <v>403H.14</v>
          </cell>
        </row>
        <row r="345">
          <cell r="A345" t="str">
            <v>404A.11</v>
          </cell>
        </row>
        <row r="346">
          <cell r="A346" t="str">
            <v>404B.12</v>
          </cell>
        </row>
        <row r="347">
          <cell r="A347" t="str">
            <v>404B.13</v>
          </cell>
        </row>
        <row r="348">
          <cell r="A348" t="str">
            <v>404C.12</v>
          </cell>
        </row>
        <row r="349">
          <cell r="A349" t="str">
            <v>404D.11</v>
          </cell>
        </row>
        <row r="350">
          <cell r="A350" t="str">
            <v>404D.12</v>
          </cell>
        </row>
        <row r="351">
          <cell r="A351" t="str">
            <v>404D.13</v>
          </cell>
        </row>
        <row r="352">
          <cell r="A352" t="str">
            <v>404E.13</v>
          </cell>
        </row>
        <row r="353">
          <cell r="A353" t="str">
            <v>404F.14</v>
          </cell>
        </row>
        <row r="354">
          <cell r="A354" t="str">
            <v>404F.15</v>
          </cell>
        </row>
        <row r="355">
          <cell r="A355" t="str">
            <v>404G.16</v>
          </cell>
        </row>
        <row r="356">
          <cell r="A356" t="str">
            <v>404H.14</v>
          </cell>
        </row>
        <row r="357">
          <cell r="A357" t="str">
            <v>404H.16</v>
          </cell>
        </row>
        <row r="358">
          <cell r="A358" t="str">
            <v>406A.10</v>
          </cell>
        </row>
        <row r="359">
          <cell r="A359" t="str">
            <v>406B.13</v>
          </cell>
        </row>
        <row r="360">
          <cell r="A360" t="str">
            <v>406B.14</v>
          </cell>
        </row>
        <row r="361">
          <cell r="A361" t="str">
            <v>406C.11</v>
          </cell>
        </row>
        <row r="362">
          <cell r="A362" t="str">
            <v>406C.12</v>
          </cell>
        </row>
        <row r="363">
          <cell r="A363" t="str">
            <v>406D.13</v>
          </cell>
        </row>
        <row r="364">
          <cell r="A364" t="str">
            <v>406E.11</v>
          </cell>
        </row>
        <row r="365">
          <cell r="A365" t="str">
            <v>406F.11</v>
          </cell>
        </row>
        <row r="366">
          <cell r="A366" t="str">
            <v>406F.12</v>
          </cell>
        </row>
        <row r="367">
          <cell r="A367" t="str">
            <v>406F.13</v>
          </cell>
        </row>
        <row r="368">
          <cell r="A368" t="str">
            <v>406G.11</v>
          </cell>
        </row>
        <row r="369">
          <cell r="A369" t="str">
            <v>406G.12</v>
          </cell>
        </row>
        <row r="370">
          <cell r="A370" t="str">
            <v>406H.14</v>
          </cell>
        </row>
        <row r="371">
          <cell r="A371" t="str">
            <v>406H.15</v>
          </cell>
        </row>
        <row r="372">
          <cell r="A372" t="str">
            <v>407A.10</v>
          </cell>
        </row>
        <row r="373">
          <cell r="A373" t="str">
            <v>407A.11</v>
          </cell>
        </row>
        <row r="374">
          <cell r="A374" t="str">
            <v>407B.11</v>
          </cell>
        </row>
        <row r="375">
          <cell r="A375" t="str">
            <v>407B.12</v>
          </cell>
        </row>
        <row r="376">
          <cell r="A376" t="str">
            <v>407C.12</v>
          </cell>
        </row>
        <row r="377">
          <cell r="A377" t="str">
            <v>407D.13</v>
          </cell>
        </row>
        <row r="378">
          <cell r="A378" t="str">
            <v>407E.14</v>
          </cell>
        </row>
        <row r="379">
          <cell r="A379" t="str">
            <v>407F.10</v>
          </cell>
        </row>
        <row r="380">
          <cell r="A380" t="str">
            <v>407F.11</v>
          </cell>
        </row>
        <row r="381">
          <cell r="A381" t="str">
            <v>407F.12</v>
          </cell>
        </row>
        <row r="382">
          <cell r="A382" t="str">
            <v>407F.13</v>
          </cell>
        </row>
        <row r="383">
          <cell r="A383" t="str">
            <v>407G.13</v>
          </cell>
        </row>
        <row r="384">
          <cell r="A384" t="str">
            <v>407H.12</v>
          </cell>
        </row>
        <row r="385">
          <cell r="A385" t="str">
            <v>407H.13</v>
          </cell>
        </row>
        <row r="386">
          <cell r="A386" t="str">
            <v>407I.14</v>
          </cell>
        </row>
        <row r="387">
          <cell r="A387" t="str">
            <v>407I.15</v>
          </cell>
        </row>
        <row r="388">
          <cell r="A388" t="str">
            <v>407K.12</v>
          </cell>
        </row>
        <row r="389">
          <cell r="A389" t="str">
            <v>407K.13</v>
          </cell>
        </row>
        <row r="390">
          <cell r="A390" t="str">
            <v>407L.10</v>
          </cell>
        </row>
        <row r="391">
          <cell r="A391" t="str">
            <v>407L.11</v>
          </cell>
        </row>
        <row r="392">
          <cell r="A392" t="str">
            <v>407M.11</v>
          </cell>
        </row>
        <row r="393">
          <cell r="A393" t="str">
            <v>407M.12</v>
          </cell>
        </row>
        <row r="394">
          <cell r="A394" t="str">
            <v>407N.12</v>
          </cell>
        </row>
        <row r="395">
          <cell r="A395" t="str">
            <v>407N.13</v>
          </cell>
        </row>
        <row r="396">
          <cell r="A396" t="str">
            <v>408A.09</v>
          </cell>
        </row>
        <row r="397">
          <cell r="A397" t="str">
            <v>408B.09</v>
          </cell>
        </row>
        <row r="398">
          <cell r="A398" t="str">
            <v>408B.10</v>
          </cell>
        </row>
        <row r="399">
          <cell r="A399" t="str">
            <v>408C.10</v>
          </cell>
        </row>
        <row r="400">
          <cell r="A400" t="str">
            <v>408D.10</v>
          </cell>
        </row>
        <row r="401">
          <cell r="A401" t="str">
            <v>408E.10</v>
          </cell>
        </row>
        <row r="402">
          <cell r="A402" t="str">
            <v>408F.11</v>
          </cell>
        </row>
        <row r="403">
          <cell r="A403" t="str">
            <v>408G.12</v>
          </cell>
        </row>
        <row r="404">
          <cell r="A404" t="str">
            <v>408H.11</v>
          </cell>
        </row>
        <row r="405">
          <cell r="A405" t="str">
            <v>408H.12</v>
          </cell>
        </row>
        <row r="406">
          <cell r="A406" t="str">
            <v>408H.13</v>
          </cell>
        </row>
        <row r="407">
          <cell r="A407" t="str">
            <v>408H.14</v>
          </cell>
        </row>
        <row r="408">
          <cell r="A408" t="str">
            <v>408I.10</v>
          </cell>
        </row>
        <row r="409">
          <cell r="A409" t="str">
            <v>408I.11</v>
          </cell>
        </row>
        <row r="410">
          <cell r="A410" t="str">
            <v>408I.12</v>
          </cell>
        </row>
        <row r="411">
          <cell r="A411" t="str">
            <v>408I.13</v>
          </cell>
        </row>
        <row r="412">
          <cell r="A412" t="str">
            <v>408K.10</v>
          </cell>
        </row>
        <row r="413">
          <cell r="A413" t="str">
            <v>408K.13</v>
          </cell>
        </row>
        <row r="414">
          <cell r="A414" t="str">
            <v>408K.14</v>
          </cell>
        </row>
        <row r="415">
          <cell r="A415" t="str">
            <v>408L.11</v>
          </cell>
        </row>
        <row r="416">
          <cell r="A416" t="str">
            <v>408L.13</v>
          </cell>
        </row>
        <row r="417">
          <cell r="A417" t="str">
            <v>408M.12</v>
          </cell>
        </row>
        <row r="418">
          <cell r="A418" t="str">
            <v>408M.13</v>
          </cell>
        </row>
        <row r="419">
          <cell r="A419" t="str">
            <v>408N.13</v>
          </cell>
        </row>
        <row r="420">
          <cell r="A420" t="str">
            <v>408N.14</v>
          </cell>
        </row>
        <row r="421">
          <cell r="A421" t="str">
            <v>408O.10</v>
          </cell>
        </row>
        <row r="422">
          <cell r="A422" t="str">
            <v>408C.11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4A62-A5C9-4DB9-B4EE-BDF101FF18E6}">
  <sheetPr>
    <pageSetUpPr fitToPage="1"/>
  </sheetPr>
  <dimension ref="A1:X48"/>
  <sheetViews>
    <sheetView tabSelected="1" zoomScaleNormal="100" workbookViewId="0">
      <selection activeCell="H9" sqref="H9"/>
    </sheetView>
  </sheetViews>
  <sheetFormatPr baseColWidth="10" defaultColWidth="10.125" defaultRowHeight="12.75" x14ac:dyDescent="0.2"/>
  <cols>
    <col min="1" max="1" width="3.125" style="44" customWidth="1"/>
    <col min="2" max="2" width="1.25" style="2" customWidth="1"/>
    <col min="3" max="3" width="0.5" style="2" customWidth="1"/>
    <col min="4" max="4" width="3.125" style="44" customWidth="1"/>
    <col min="5" max="5" width="10.125" style="44"/>
    <col min="6" max="6" width="6.75" style="44" customWidth="1"/>
    <col min="7" max="7" width="4.625" style="44" customWidth="1"/>
    <col min="8" max="8" width="8.5" style="44" customWidth="1"/>
    <col min="9" max="9" width="5.875" style="44" customWidth="1"/>
    <col min="10" max="10" width="8.375" style="44" customWidth="1"/>
    <col min="11" max="11" width="2.875" style="44" customWidth="1"/>
    <col min="12" max="12" width="2.125" style="44" customWidth="1"/>
    <col min="13" max="13" width="8.125" style="44" customWidth="1"/>
    <col min="14" max="14" width="10.25" style="44" customWidth="1"/>
    <col min="15" max="15" width="10.625" style="44" customWidth="1"/>
    <col min="16" max="16" width="2.375" style="44" customWidth="1"/>
    <col min="17" max="17" width="3.125" style="44" customWidth="1"/>
    <col min="18" max="18" width="10.125" style="44"/>
    <col min="19" max="19" width="4" style="44" customWidth="1"/>
    <col min="20" max="20" width="5.25" style="44" customWidth="1"/>
    <col min="21" max="23" width="7.25" style="44" customWidth="1"/>
    <col min="24" max="24" width="4" style="44" customWidth="1"/>
    <col min="25" max="16384" width="10.125" style="44"/>
  </cols>
  <sheetData>
    <row r="1" spans="1:24" s="1" customFormat="1" ht="5.0999999999999996" customHeight="1" x14ac:dyDescent="0.2">
      <c r="B1" s="2"/>
      <c r="C1" s="2"/>
    </row>
    <row r="2" spans="1:24" s="1" customFormat="1" ht="45" customHeight="1" x14ac:dyDescent="0.2">
      <c r="B2" s="3"/>
      <c r="C2" s="2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</row>
    <row r="3" spans="1:24" s="1" customFormat="1" ht="10.5" customHeight="1" x14ac:dyDescent="0.2">
      <c r="K3" s="5"/>
      <c r="L3" s="5"/>
      <c r="M3" s="5"/>
      <c r="N3" s="5"/>
      <c r="O3" s="5"/>
      <c r="P3" s="5"/>
    </row>
    <row r="4" spans="1:24" s="1" customFormat="1" ht="6.75" customHeight="1" x14ac:dyDescent="0.2">
      <c r="A4" s="6"/>
      <c r="B4" s="7"/>
      <c r="C4" s="7"/>
      <c r="D4" s="7"/>
      <c r="E4" s="7"/>
      <c r="F4" s="8"/>
      <c r="G4" s="8"/>
      <c r="H4" s="7"/>
      <c r="I4" s="9"/>
      <c r="J4" s="9"/>
      <c r="K4" s="10"/>
      <c r="L4" s="10"/>
      <c r="M4" s="9"/>
      <c r="N4" s="9"/>
      <c r="O4" s="9"/>
      <c r="P4" s="9"/>
      <c r="Q4" s="9"/>
      <c r="R4" s="11"/>
    </row>
    <row r="5" spans="1:24" s="1" customFormat="1" ht="6.75" customHeight="1" x14ac:dyDescent="0.2">
      <c r="A5" s="6"/>
      <c r="B5" s="7"/>
      <c r="C5" s="6"/>
      <c r="D5" s="6"/>
      <c r="E5" s="6"/>
      <c r="F5" s="12"/>
      <c r="G5" s="12"/>
      <c r="H5" s="6"/>
      <c r="I5" s="13"/>
      <c r="J5" s="13"/>
      <c r="K5" s="14"/>
      <c r="L5" s="14"/>
      <c r="M5" s="13"/>
      <c r="N5" s="13"/>
      <c r="O5" s="13"/>
      <c r="P5" s="13"/>
      <c r="Q5" s="13"/>
      <c r="R5" s="6"/>
    </row>
    <row r="6" spans="1:24" s="1" customFormat="1" ht="5.0999999999999996" customHeight="1" x14ac:dyDescent="0.2">
      <c r="B6" s="7"/>
      <c r="D6" s="15"/>
      <c r="E6" s="16"/>
      <c r="F6" s="17"/>
      <c r="G6" s="17"/>
      <c r="H6" s="18"/>
      <c r="I6" s="16"/>
      <c r="J6" s="16"/>
      <c r="K6" s="16"/>
      <c r="L6" s="16"/>
      <c r="M6" s="16"/>
      <c r="N6" s="16"/>
      <c r="O6" s="16"/>
      <c r="P6" s="16"/>
      <c r="Q6" s="19"/>
    </row>
    <row r="7" spans="1:24" s="1" customFormat="1" x14ac:dyDescent="0.2">
      <c r="B7" s="7"/>
      <c r="D7" s="20"/>
      <c r="E7" s="12" t="s">
        <v>1</v>
      </c>
      <c r="F7" s="5"/>
      <c r="G7" s="5"/>
      <c r="H7" s="21"/>
      <c r="I7" s="5"/>
      <c r="J7" s="5"/>
      <c r="K7" s="5"/>
      <c r="L7" s="5"/>
      <c r="M7" s="5"/>
      <c r="N7" s="5"/>
      <c r="O7" s="5"/>
      <c r="P7" s="5"/>
      <c r="Q7" s="22"/>
    </row>
    <row r="8" spans="1:24" s="1" customFormat="1" x14ac:dyDescent="0.2">
      <c r="B8" s="7"/>
      <c r="C8" s="6"/>
      <c r="D8" s="20"/>
      <c r="E8" s="13"/>
      <c r="F8" s="13"/>
      <c r="G8" s="13"/>
      <c r="H8" s="14"/>
      <c r="I8" s="13"/>
      <c r="J8" s="13"/>
      <c r="K8" s="13"/>
      <c r="L8" s="13"/>
      <c r="M8" s="13"/>
      <c r="N8" s="13"/>
      <c r="O8" s="13"/>
      <c r="P8" s="13"/>
      <c r="Q8" s="22"/>
      <c r="S8" s="25" t="s">
        <v>17</v>
      </c>
      <c r="T8" s="26"/>
      <c r="U8" s="26"/>
      <c r="V8" s="26"/>
      <c r="W8" s="26"/>
      <c r="X8" s="27"/>
    </row>
    <row r="9" spans="1:24" s="1" customFormat="1" x14ac:dyDescent="0.2">
      <c r="B9" s="23"/>
      <c r="C9" s="2"/>
      <c r="D9" s="20"/>
      <c r="E9" s="13" t="s">
        <v>2</v>
      </c>
      <c r="F9" s="13"/>
      <c r="G9" s="13"/>
      <c r="H9" s="86"/>
      <c r="I9" s="13"/>
      <c r="J9" s="13"/>
      <c r="K9" s="13"/>
      <c r="L9" s="24" t="s">
        <v>3</v>
      </c>
      <c r="O9" s="88"/>
      <c r="P9" s="13"/>
      <c r="Q9" s="22"/>
      <c r="S9" s="28"/>
      <c r="T9" s="29"/>
      <c r="U9" s="29"/>
      <c r="V9" s="29"/>
      <c r="W9" s="29"/>
      <c r="X9" s="30"/>
    </row>
    <row r="10" spans="1:24" s="1" customFormat="1" x14ac:dyDescent="0.2">
      <c r="B10" s="7"/>
      <c r="C10" s="6"/>
      <c r="D10" s="20"/>
      <c r="E10" s="13"/>
      <c r="F10" s="13"/>
      <c r="G10" s="13"/>
      <c r="H10" s="14"/>
      <c r="I10" s="13"/>
      <c r="J10" s="13"/>
      <c r="K10" s="13"/>
      <c r="L10" s="24"/>
      <c r="N10" s="13"/>
      <c r="O10" s="13"/>
      <c r="P10" s="13"/>
      <c r="Q10" s="22"/>
    </row>
    <row r="11" spans="1:24" s="1" customFormat="1" x14ac:dyDescent="0.2">
      <c r="B11" s="23"/>
      <c r="C11" s="2"/>
      <c r="D11" s="20"/>
      <c r="E11" s="13" t="s">
        <v>4</v>
      </c>
      <c r="F11" s="13"/>
      <c r="G11" s="13"/>
      <c r="H11" s="87"/>
      <c r="I11" s="87"/>
      <c r="J11" s="87"/>
      <c r="K11" s="13"/>
      <c r="L11" s="24" t="s">
        <v>5</v>
      </c>
      <c r="N11" s="87"/>
      <c r="O11" s="87"/>
      <c r="P11" s="13"/>
      <c r="Q11" s="22"/>
    </row>
    <row r="12" spans="1:24" s="1" customFormat="1" x14ac:dyDescent="0.2">
      <c r="B12" s="23"/>
      <c r="C12" s="2"/>
      <c r="D12" s="20"/>
      <c r="E12" s="13"/>
      <c r="F12" s="13"/>
      <c r="G12" s="13"/>
      <c r="H12" s="13"/>
      <c r="I12" s="13"/>
      <c r="J12" s="13"/>
      <c r="K12" s="13"/>
      <c r="L12" s="24"/>
      <c r="N12" s="13"/>
      <c r="O12" s="13"/>
      <c r="P12" s="13"/>
      <c r="Q12" s="22"/>
    </row>
    <row r="13" spans="1:24" s="1" customFormat="1" x14ac:dyDescent="0.2">
      <c r="B13" s="23"/>
      <c r="C13" s="2"/>
      <c r="D13" s="20"/>
      <c r="E13" s="13" t="s">
        <v>6</v>
      </c>
      <c r="F13" s="13"/>
      <c r="G13" s="13"/>
      <c r="H13" s="89"/>
      <c r="I13" s="89"/>
      <c r="J13" s="89"/>
      <c r="K13" s="31"/>
      <c r="L13" s="24" t="s">
        <v>7</v>
      </c>
      <c r="O13" s="90"/>
      <c r="P13" s="13"/>
      <c r="Q13" s="22"/>
    </row>
    <row r="14" spans="1:24" s="1" customFormat="1" x14ac:dyDescent="0.2">
      <c r="B14" s="23"/>
      <c r="C14" s="2"/>
      <c r="D14" s="20"/>
      <c r="E14" s="13"/>
      <c r="F14" s="13"/>
      <c r="G14" s="13"/>
      <c r="H14" s="14"/>
      <c r="I14" s="13"/>
      <c r="J14" s="13"/>
      <c r="K14" s="13"/>
      <c r="L14" s="24"/>
      <c r="N14" s="13"/>
      <c r="O14" s="13"/>
      <c r="P14" s="13"/>
      <c r="Q14" s="22"/>
    </row>
    <row r="15" spans="1:24" s="1" customFormat="1" x14ac:dyDescent="0.2">
      <c r="B15" s="23"/>
      <c r="C15" s="2"/>
      <c r="D15" s="20"/>
      <c r="E15" s="13" t="s">
        <v>8</v>
      </c>
      <c r="F15" s="13"/>
      <c r="G15" s="13"/>
      <c r="I15" s="13"/>
      <c r="J15" s="32"/>
      <c r="K15" s="32"/>
      <c r="L15" s="24" t="s">
        <v>9</v>
      </c>
      <c r="N15" s="13"/>
      <c r="O15" s="33">
        <f>IFERROR(YEAR(BeginnArbeitsdauer)-YEAR(MAGeburtsdatum),"")</f>
        <v>0</v>
      </c>
      <c r="P15" s="13"/>
      <c r="Q15" s="22"/>
    </row>
    <row r="16" spans="1:24" s="1" customFormat="1" x14ac:dyDescent="0.2">
      <c r="B16" s="7"/>
      <c r="C16" s="6"/>
      <c r="D16" s="20"/>
      <c r="E16" s="34"/>
      <c r="F16" s="6"/>
      <c r="G16" s="6"/>
      <c r="H16" s="35"/>
      <c r="I16" s="6"/>
      <c r="J16" s="6"/>
      <c r="K16" s="6"/>
      <c r="L16" s="36"/>
      <c r="N16" s="6"/>
      <c r="O16" s="6"/>
      <c r="P16" s="6"/>
      <c r="Q16" s="37"/>
    </row>
    <row r="17" spans="2:24" s="1" customFormat="1" ht="12.75" customHeight="1" x14ac:dyDescent="0.2">
      <c r="B17" s="7"/>
      <c r="C17" s="6"/>
      <c r="D17" s="20"/>
      <c r="E17" s="31" t="s">
        <v>10</v>
      </c>
      <c r="F17" s="13"/>
      <c r="G17" s="38"/>
      <c r="H17" s="38"/>
      <c r="I17" s="14" t="s">
        <v>11</v>
      </c>
      <c r="J17" s="38"/>
      <c r="K17" s="38"/>
      <c r="L17" s="24" t="s">
        <v>12</v>
      </c>
      <c r="N17" s="13"/>
      <c r="O17" s="39">
        <f>Tage_Anstellung</f>
        <v>0</v>
      </c>
      <c r="P17" s="40"/>
      <c r="Q17" s="37"/>
    </row>
    <row r="18" spans="2:24" s="1" customFormat="1" x14ac:dyDescent="0.2">
      <c r="B18" s="7"/>
      <c r="C18" s="6"/>
      <c r="D18" s="20"/>
      <c r="E18" s="13"/>
      <c r="F18" s="13"/>
      <c r="G18" s="13"/>
      <c r="H18" s="13"/>
      <c r="I18" s="13"/>
      <c r="J18" s="13"/>
      <c r="K18" s="13"/>
      <c r="L18" s="24"/>
      <c r="N18" s="13"/>
      <c r="O18" s="13"/>
      <c r="Q18" s="37"/>
    </row>
    <row r="19" spans="2:24" s="1" customFormat="1" x14ac:dyDescent="0.2">
      <c r="B19" s="7"/>
      <c r="C19" s="6"/>
      <c r="D19" s="20"/>
      <c r="E19" s="13" t="s">
        <v>13</v>
      </c>
      <c r="F19" s="13"/>
      <c r="G19" s="13"/>
      <c r="I19" s="13"/>
      <c r="J19" s="33">
        <f>Schulferien_wArbeitsdauer</f>
        <v>0</v>
      </c>
      <c r="L19" s="36" t="s">
        <v>14</v>
      </c>
      <c r="N19" s="13"/>
      <c r="O19" s="33">
        <f>Ferien_KJ</f>
        <v>0</v>
      </c>
      <c r="Q19" s="37"/>
    </row>
    <row r="20" spans="2:24" s="1" customFormat="1" x14ac:dyDescent="0.2">
      <c r="B20" s="7"/>
      <c r="C20" s="6"/>
      <c r="D20" s="20"/>
      <c r="E20" s="13"/>
      <c r="F20" s="13"/>
      <c r="G20" s="13"/>
      <c r="H20" s="13"/>
      <c r="I20" s="13"/>
      <c r="L20" s="24"/>
      <c r="N20" s="13"/>
      <c r="O20" s="13"/>
      <c r="P20" s="13"/>
      <c r="Q20" s="37"/>
    </row>
    <row r="21" spans="2:24" s="1" customFormat="1" x14ac:dyDescent="0.2">
      <c r="B21" s="7"/>
      <c r="C21" s="6"/>
      <c r="D21" s="20"/>
      <c r="E21" s="13" t="s">
        <v>15</v>
      </c>
      <c r="F21" s="13"/>
      <c r="G21" s="13"/>
      <c r="H21" s="13"/>
      <c r="I21" s="13"/>
      <c r="J21" s="33">
        <f>Tage_ohne_Schulferien</f>
        <v>0</v>
      </c>
      <c r="L21" s="24" t="s">
        <v>16</v>
      </c>
      <c r="N21" s="13"/>
      <c r="O21" s="39">
        <f>Ferien_pro_Rata+Ferien_WE</f>
        <v>0</v>
      </c>
      <c r="Q21" s="37"/>
    </row>
    <row r="22" spans="2:24" s="1" customFormat="1" x14ac:dyDescent="0.2">
      <c r="B22" s="7"/>
      <c r="C22" s="6"/>
      <c r="D22" s="20"/>
      <c r="E22" s="13"/>
      <c r="F22" s="13"/>
      <c r="G22" s="13"/>
      <c r="H22" s="13"/>
      <c r="I22" s="13"/>
      <c r="J22" s="13"/>
      <c r="L22" s="24"/>
      <c r="N22" s="13"/>
      <c r="O22" s="13"/>
      <c r="P22" s="13"/>
      <c r="Q22" s="37"/>
    </row>
    <row r="23" spans="2:24" s="1" customFormat="1" x14ac:dyDescent="0.2">
      <c r="B23" s="7"/>
      <c r="C23" s="6"/>
      <c r="D23" s="20"/>
      <c r="E23" s="41"/>
      <c r="F23" s="13"/>
      <c r="G23" s="13"/>
      <c r="H23" s="13"/>
      <c r="I23" s="13"/>
      <c r="J23" s="13" t="s">
        <v>18</v>
      </c>
      <c r="L23" s="42"/>
      <c r="N23" s="13"/>
      <c r="O23" s="39">
        <f>Tage_Anstellungen_oFerien</f>
        <v>0</v>
      </c>
      <c r="Q23" s="37"/>
    </row>
    <row r="24" spans="2:24" s="1" customFormat="1" x14ac:dyDescent="0.2">
      <c r="B24" s="7"/>
      <c r="C24" s="6"/>
      <c r="D24" s="20"/>
      <c r="E24" s="13"/>
      <c r="F24" s="13"/>
      <c r="G24" s="13"/>
      <c r="H24" s="13"/>
      <c r="I24" s="13"/>
      <c r="J24" s="13"/>
      <c r="K24" s="13"/>
      <c r="L24" s="24"/>
      <c r="N24" s="13"/>
      <c r="O24" s="13"/>
      <c r="P24" s="6"/>
      <c r="Q24" s="37"/>
    </row>
    <row r="25" spans="2:24" s="1" customFormat="1" x14ac:dyDescent="0.2">
      <c r="B25" s="7"/>
      <c r="C25" s="6"/>
      <c r="D25" s="20"/>
      <c r="E25" s="13" t="s">
        <v>19</v>
      </c>
      <c r="F25" s="13"/>
      <c r="G25" s="13"/>
      <c r="H25" s="13"/>
      <c r="I25" s="13"/>
      <c r="J25" s="39">
        <f>Stundenansatz_Woche</f>
        <v>0</v>
      </c>
      <c r="K25" s="13"/>
      <c r="L25" s="24" t="s">
        <v>20</v>
      </c>
      <c r="N25" s="13"/>
      <c r="O25" s="39">
        <f>Stundenansatz_Tag</f>
        <v>0</v>
      </c>
      <c r="P25" s="6"/>
      <c r="Q25" s="37"/>
    </row>
    <row r="26" spans="2:24" s="1" customFormat="1" x14ac:dyDescent="0.2">
      <c r="B26" s="7"/>
      <c r="C26" s="6"/>
      <c r="D26" s="20"/>
      <c r="E26" s="13"/>
      <c r="F26" s="13"/>
      <c r="G26" s="13"/>
      <c r="H26" s="13"/>
      <c r="I26" s="13"/>
      <c r="J26" s="13"/>
      <c r="K26" s="13"/>
      <c r="L26" s="24"/>
      <c r="N26" s="13"/>
      <c r="O26" s="13"/>
      <c r="P26" s="6"/>
      <c r="Q26" s="37"/>
    </row>
    <row r="27" spans="2:24" s="1" customFormat="1" x14ac:dyDescent="0.2">
      <c r="B27" s="7"/>
      <c r="C27" s="6"/>
      <c r="D27" s="20"/>
      <c r="E27" s="43" t="str">
        <f>IF(OR(BeginnArbeitsdauer="",EndeArbeitsdauer="",MAGeburtsdatum=""),"Ein Datumswert fehlt","")</f>
        <v>Ein Datumswert fehlt</v>
      </c>
      <c r="F27" s="43"/>
      <c r="G27" s="43"/>
      <c r="H27" s="43"/>
      <c r="I27" s="44"/>
      <c r="J27" s="44"/>
      <c r="K27" s="44"/>
      <c r="L27" s="45" t="s">
        <v>21</v>
      </c>
      <c r="N27" s="13"/>
      <c r="O27" s="46">
        <f>Pensum</f>
        <v>0</v>
      </c>
      <c r="P27" s="44"/>
      <c r="Q27" s="37"/>
      <c r="R27" s="44"/>
      <c r="S27" s="44"/>
      <c r="T27" s="44"/>
      <c r="U27" s="44"/>
      <c r="V27" s="44"/>
      <c r="W27" s="2"/>
      <c r="X27" s="2"/>
    </row>
    <row r="28" spans="2:24" s="1" customFormat="1" ht="8.1" customHeight="1" x14ac:dyDescent="0.2">
      <c r="B28" s="7"/>
      <c r="C28" s="6"/>
      <c r="D28" s="4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9"/>
      <c r="R28" s="44"/>
      <c r="S28" s="44"/>
      <c r="T28" s="44"/>
      <c r="U28" s="44"/>
      <c r="V28" s="44"/>
      <c r="W28" s="2"/>
      <c r="X28" s="2"/>
    </row>
    <row r="29" spans="2:24" s="1" customFormat="1" x14ac:dyDescent="0.2">
      <c r="B29" s="7"/>
      <c r="C29" s="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R29" s="44"/>
      <c r="S29" s="44"/>
      <c r="T29" s="44"/>
      <c r="U29" s="44"/>
      <c r="V29" s="44"/>
      <c r="W29" s="2"/>
      <c r="X29" s="2"/>
    </row>
    <row r="30" spans="2:24" s="1" customFormat="1" ht="73.150000000000006" customHeight="1" x14ac:dyDescent="0.2">
      <c r="B30" s="7"/>
      <c r="C30" s="2"/>
      <c r="D30" s="50" t="s">
        <v>22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44"/>
      <c r="S30" s="44"/>
      <c r="T30" s="44"/>
      <c r="U30" s="44"/>
      <c r="V30" s="44"/>
      <c r="W30" s="2"/>
      <c r="X30" s="2"/>
    </row>
    <row r="31" spans="2:24" s="1" customFormat="1" ht="17.25" customHeight="1" x14ac:dyDescent="0.2">
      <c r="B31" s="7"/>
      <c r="C31" s="2"/>
      <c r="D31" s="40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R31" s="44"/>
      <c r="S31" s="44"/>
      <c r="T31" s="44"/>
      <c r="U31" s="44"/>
      <c r="V31" s="44"/>
      <c r="W31" s="2"/>
      <c r="X31" s="2"/>
    </row>
    <row r="32" spans="2:24" s="1" customFormat="1" x14ac:dyDescent="0.2">
      <c r="B32" s="44"/>
      <c r="C32" s="2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R32" s="44"/>
      <c r="S32" s="44"/>
      <c r="T32" s="44"/>
      <c r="U32" s="44"/>
      <c r="V32" s="44"/>
      <c r="W32" s="2"/>
      <c r="X32" s="2"/>
    </row>
    <row r="33" spans="1:24" s="1" customFormat="1" x14ac:dyDescent="0.2">
      <c r="B33" s="44"/>
      <c r="C33" s="2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R33" s="44"/>
      <c r="S33" s="44"/>
      <c r="T33" s="44"/>
      <c r="U33" s="44"/>
      <c r="V33" s="44"/>
      <c r="W33" s="2"/>
      <c r="X33" s="2"/>
    </row>
    <row r="34" spans="1:24" s="1" customFormat="1" x14ac:dyDescent="0.2">
      <c r="B34" s="44"/>
      <c r="C34" s="2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R34" s="44"/>
      <c r="S34" s="44"/>
      <c r="T34" s="44"/>
      <c r="U34" s="44"/>
      <c r="V34" s="44"/>
      <c r="W34" s="2"/>
      <c r="X34" s="2"/>
    </row>
    <row r="35" spans="1:24" s="1" customFormat="1" x14ac:dyDescent="0.2">
      <c r="B35" s="44"/>
      <c r="C35" s="2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R35" s="44"/>
      <c r="S35" s="44"/>
      <c r="T35" s="44"/>
      <c r="U35" s="44"/>
      <c r="V35" s="44"/>
      <c r="W35" s="44"/>
      <c r="X35" s="44"/>
    </row>
    <row r="36" spans="1:24" s="1" customFormat="1" x14ac:dyDescent="0.2">
      <c r="B36" s="44"/>
      <c r="C36" s="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R36" s="44"/>
      <c r="S36" s="44"/>
      <c r="T36" s="44"/>
      <c r="U36" s="44"/>
      <c r="V36" s="44"/>
      <c r="W36" s="44"/>
      <c r="X36" s="44"/>
    </row>
    <row r="37" spans="1:24" s="1" customFormat="1" x14ac:dyDescent="0.2">
      <c r="B37" s="44"/>
      <c r="C37" s="2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R37" s="44"/>
      <c r="S37" s="44"/>
      <c r="T37" s="44"/>
      <c r="U37" s="44"/>
      <c r="V37" s="44"/>
      <c r="W37" s="44"/>
      <c r="X37" s="44"/>
    </row>
    <row r="38" spans="1:24" s="1" customFormat="1" x14ac:dyDescent="0.2">
      <c r="B38" s="44"/>
      <c r="C38" s="2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R38" s="44"/>
      <c r="S38" s="44"/>
      <c r="T38" s="44"/>
      <c r="U38" s="44"/>
      <c r="V38" s="44"/>
      <c r="W38" s="44"/>
      <c r="X38" s="44"/>
    </row>
    <row r="39" spans="1:24" s="1" customFormat="1" x14ac:dyDescent="0.2">
      <c r="B39" s="44"/>
      <c r="C39" s="2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R39" s="44"/>
      <c r="S39" s="44"/>
      <c r="T39" s="44"/>
      <c r="U39" s="44"/>
      <c r="V39" s="44"/>
      <c r="W39" s="44"/>
      <c r="X39" s="44"/>
    </row>
    <row r="40" spans="1:24" s="1" customFormat="1" x14ac:dyDescent="0.2">
      <c r="B40" s="44"/>
      <c r="C40" s="2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  <row r="41" spans="1:24" s="2" customFormat="1" x14ac:dyDescent="0.2">
      <c r="A41" s="44"/>
      <c r="B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  <row r="42" spans="1:24" s="2" customFormat="1" x14ac:dyDescent="0.2">
      <c r="A42" s="44"/>
      <c r="B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</row>
    <row r="43" spans="1:24" s="2" customFormat="1" x14ac:dyDescent="0.2">
      <c r="A43" s="44"/>
      <c r="B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</row>
    <row r="44" spans="1:24" s="2" customFormat="1" x14ac:dyDescent="0.2">
      <c r="A44" s="44"/>
      <c r="B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</row>
    <row r="45" spans="1:24" s="2" customFormat="1" x14ac:dyDescent="0.2">
      <c r="A45" s="44"/>
      <c r="B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</row>
    <row r="46" spans="1:24" s="2" customFormat="1" x14ac:dyDescent="0.2">
      <c r="A46" s="44"/>
      <c r="B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</row>
    <row r="47" spans="1:24" s="2" customFormat="1" x14ac:dyDescent="0.2">
      <c r="A47" s="44"/>
      <c r="B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</row>
    <row r="48" spans="1:24" s="2" customFormat="1" x14ac:dyDescent="0.2">
      <c r="A48" s="44"/>
      <c r="B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</row>
  </sheetData>
  <sheetProtection algorithmName="SHA-512" hashValue="fgG7Af/Xy2OrSX0TGSubSUKzqR/3rrfELE1d0Gr0mscst49ED8kL/XLXOrSXFhZLaNKVufwQmlH4Rv2hz6uicw==" saltValue="8DkV14tUHAnqwRRhNgN2EQ==" spinCount="100000" sheet="1"/>
  <mergeCells count="10">
    <mergeCell ref="E27:H27"/>
    <mergeCell ref="D30:Q30"/>
    <mergeCell ref="H13:J13"/>
    <mergeCell ref="J15:K15"/>
    <mergeCell ref="G17:H17"/>
    <mergeCell ref="J17:K17"/>
    <mergeCell ref="S8:X9"/>
    <mergeCell ref="D2:M2"/>
    <mergeCell ref="H11:J11"/>
    <mergeCell ref="N11:O11"/>
  </mergeCells>
  <conditionalFormatting sqref="E27:H27">
    <cfRule type="expression" dxfId="1" priority="1">
      <formula>OR(BeginnArbeitsdauer="",EndeArbeitsdauer="",MAGeburtsdatum="")</formula>
    </cfRule>
  </conditionalFormatting>
  <hyperlinks>
    <hyperlink ref="S8:U9" location="Grunddaten!A1" tooltip="Zurück zu Grunddaten" display="Zurück zu Grunddaten" xr:uid="{166CAE71-88C0-4F50-A74A-0EC674A31213}"/>
    <hyperlink ref="S8:X9" location="'Ferienplan Pensenberechnung'!A1" tooltip="Zurück zu Grunddaten" display="Zum hinterlegten Ferienplan" xr:uid="{D651721D-2F74-41DB-BF04-56F6847CF1D7}"/>
  </hyperlinks>
  <pageMargins left="0.7" right="0.7" top="0.78740157499999996" bottom="0.78740157499999996" header="0.3" footer="0.3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A8B3-F397-46C4-8847-32B47358259B}">
  <dimension ref="A2:M35"/>
  <sheetViews>
    <sheetView zoomScaleNormal="100" workbookViewId="0">
      <selection activeCell="H5" sqref="H5:K6"/>
    </sheetView>
  </sheetViews>
  <sheetFormatPr baseColWidth="10" defaultColWidth="10.125" defaultRowHeight="12.75" x14ac:dyDescent="0.2"/>
  <cols>
    <col min="1" max="1" width="10.125" style="44"/>
    <col min="2" max="3" width="12.125" style="44" customWidth="1"/>
    <col min="4" max="5" width="12" style="56" bestFit="1" customWidth="1"/>
    <col min="6" max="6" width="16" style="44" bestFit="1" customWidth="1"/>
    <col min="7" max="7" width="10.125" style="44"/>
    <col min="8" max="8" width="11.25" style="44" customWidth="1"/>
    <col min="9" max="11" width="8" style="44" customWidth="1"/>
    <col min="12" max="12" width="8.875" style="44" customWidth="1"/>
    <col min="13" max="13" width="10.125" style="54"/>
    <col min="14" max="16384" width="10.125" style="44"/>
  </cols>
  <sheetData>
    <row r="2" spans="1:13" x14ac:dyDescent="0.2">
      <c r="B2" s="51" t="s">
        <v>23</v>
      </c>
      <c r="C2" s="52" t="str">
        <f>IF(BeginnArbeitsdauer&lt;&gt;"",BeginnArbeitsdauer,"")</f>
        <v/>
      </c>
      <c r="D2" s="53" t="s">
        <v>24</v>
      </c>
      <c r="E2" s="52" t="str">
        <f>IF(EndeArbeitsdauer&lt;&gt;"",EndeArbeitsdauer,"")</f>
        <v/>
      </c>
    </row>
    <row r="3" spans="1:13" x14ac:dyDescent="0.2">
      <c r="C3" s="55"/>
    </row>
    <row r="4" spans="1:13" ht="43.9" customHeight="1" x14ac:dyDescent="0.2">
      <c r="A4" s="57" t="s">
        <v>25</v>
      </c>
      <c r="B4" s="57" t="s">
        <v>26</v>
      </c>
      <c r="C4" s="57" t="s">
        <v>27</v>
      </c>
      <c r="D4" s="57" t="s">
        <v>28</v>
      </c>
      <c r="E4" s="57" t="s">
        <v>29</v>
      </c>
      <c r="F4" s="57" t="s">
        <v>30</v>
      </c>
      <c r="M4" s="44"/>
    </row>
    <row r="5" spans="1:13" x14ac:dyDescent="0.2">
      <c r="A5" s="58" t="s">
        <v>31</v>
      </c>
      <c r="B5" s="59">
        <v>44382</v>
      </c>
      <c r="C5" s="59">
        <v>44424</v>
      </c>
      <c r="D5" s="60">
        <f t="shared" ref="D5:D35" si="0">IFERROR(MAX(MIN(_xlfn.DAYS(C5,BeginnArbeitsdauer),_xlfn.DAYS(C5,B5)),0),"")</f>
        <v>42</v>
      </c>
      <c r="E5" s="60">
        <f t="shared" ref="E5:E35" si="1">IFERROR(MIN(MAX(_xlfn.DAYS(C5,EndeArbeitsdauer),0),_xlfn.DAYS(C5,B5)),"")</f>
        <v>42</v>
      </c>
      <c r="F5" s="61">
        <f>IFERROR(D5-E5,"")</f>
        <v>0</v>
      </c>
      <c r="H5" s="25" t="s">
        <v>32</v>
      </c>
      <c r="I5" s="26"/>
      <c r="J5" s="26"/>
      <c r="K5" s="27"/>
      <c r="M5" s="44"/>
    </row>
    <row r="6" spans="1:13" x14ac:dyDescent="0.2">
      <c r="A6" s="58"/>
      <c r="B6" s="52">
        <v>44473</v>
      </c>
      <c r="C6" s="52">
        <v>44487</v>
      </c>
      <c r="D6" s="60">
        <f t="shared" si="0"/>
        <v>14</v>
      </c>
      <c r="E6" s="60">
        <f t="shared" si="1"/>
        <v>14</v>
      </c>
      <c r="F6" s="61">
        <f t="shared" ref="F6:F35" si="2">IFERROR(D6-E6,"")</f>
        <v>0</v>
      </c>
      <c r="H6" s="28"/>
      <c r="I6" s="29"/>
      <c r="J6" s="29"/>
      <c r="K6" s="30"/>
      <c r="M6" s="44"/>
    </row>
    <row r="7" spans="1:13" x14ac:dyDescent="0.2">
      <c r="A7" s="58"/>
      <c r="B7" s="52">
        <v>44550</v>
      </c>
      <c r="C7" s="52">
        <v>44564</v>
      </c>
      <c r="D7" s="60">
        <f t="shared" si="0"/>
        <v>14</v>
      </c>
      <c r="E7" s="60">
        <f t="shared" si="1"/>
        <v>14</v>
      </c>
      <c r="F7" s="61">
        <f t="shared" si="2"/>
        <v>0</v>
      </c>
    </row>
    <row r="8" spans="1:13" x14ac:dyDescent="0.2">
      <c r="A8" s="58"/>
      <c r="B8" s="52">
        <v>44620</v>
      </c>
      <c r="C8" s="52">
        <v>44634</v>
      </c>
      <c r="D8" s="60">
        <f t="shared" si="0"/>
        <v>14</v>
      </c>
      <c r="E8" s="60">
        <f t="shared" si="1"/>
        <v>14</v>
      </c>
      <c r="F8" s="61">
        <f t="shared" si="2"/>
        <v>0</v>
      </c>
      <c r="H8" s="62"/>
      <c r="I8" s="63"/>
      <c r="J8" s="63"/>
      <c r="K8" s="63"/>
      <c r="L8" s="63"/>
      <c r="M8" s="64"/>
    </row>
    <row r="9" spans="1:13" x14ac:dyDescent="0.2">
      <c r="A9" s="58"/>
      <c r="B9" s="52">
        <v>44662</v>
      </c>
      <c r="C9" s="52">
        <v>44676</v>
      </c>
      <c r="D9" s="60">
        <f t="shared" si="0"/>
        <v>14</v>
      </c>
      <c r="E9" s="60">
        <f t="shared" si="1"/>
        <v>14</v>
      </c>
      <c r="F9" s="61">
        <f t="shared" si="2"/>
        <v>0</v>
      </c>
      <c r="H9" s="65" t="s">
        <v>33</v>
      </c>
      <c r="J9" s="43" t="str">
        <f>IF(OR(C2="",E2="",MAGeburtsdatum=""),"Ein Datumswert fehlt","")</f>
        <v>Ein Datumswert fehlt</v>
      </c>
      <c r="K9" s="43"/>
      <c r="L9" s="43"/>
      <c r="M9" s="66"/>
    </row>
    <row r="10" spans="1:13" x14ac:dyDescent="0.2">
      <c r="A10" s="58"/>
      <c r="B10" s="52">
        <v>44746</v>
      </c>
      <c r="C10" s="52">
        <v>44788</v>
      </c>
      <c r="D10" s="60">
        <f t="shared" si="0"/>
        <v>42</v>
      </c>
      <c r="E10" s="60">
        <f t="shared" si="1"/>
        <v>42</v>
      </c>
      <c r="F10" s="61">
        <f t="shared" si="2"/>
        <v>0</v>
      </c>
      <c r="H10" s="67"/>
      <c r="M10" s="68"/>
    </row>
    <row r="11" spans="1:13" x14ac:dyDescent="0.2">
      <c r="A11" s="58" t="s">
        <v>34</v>
      </c>
      <c r="B11" s="52">
        <v>44837</v>
      </c>
      <c r="C11" s="52">
        <v>44851</v>
      </c>
      <c r="D11" s="60">
        <f t="shared" si="0"/>
        <v>14</v>
      </c>
      <c r="E11" s="60">
        <f t="shared" si="1"/>
        <v>14</v>
      </c>
      <c r="F11" s="61">
        <f t="shared" si="2"/>
        <v>0</v>
      </c>
      <c r="H11" s="69" t="s">
        <v>35</v>
      </c>
      <c r="M11" s="70">
        <f>IFERROR(IF(BeginnArbeitsdauer=EndeArbeitsdauer,0,_xlfn.DAYS(EndeArbeitsdauer,BeginnArbeitsdauer)+1),0)</f>
        <v>0</v>
      </c>
    </row>
    <row r="12" spans="1:13" x14ac:dyDescent="0.2">
      <c r="A12" s="58"/>
      <c r="B12" s="52">
        <v>44921</v>
      </c>
      <c r="C12" s="52">
        <v>44935</v>
      </c>
      <c r="D12" s="60">
        <f t="shared" si="0"/>
        <v>14</v>
      </c>
      <c r="E12" s="60">
        <f t="shared" si="1"/>
        <v>14</v>
      </c>
      <c r="F12" s="61">
        <f t="shared" si="2"/>
        <v>0</v>
      </c>
      <c r="H12" s="69"/>
      <c r="M12" s="68"/>
    </row>
    <row r="13" spans="1:13" x14ac:dyDescent="0.2">
      <c r="A13" s="58"/>
      <c r="B13" s="52">
        <v>44977</v>
      </c>
      <c r="C13" s="52">
        <v>44991</v>
      </c>
      <c r="D13" s="60">
        <f t="shared" si="0"/>
        <v>14</v>
      </c>
      <c r="E13" s="60">
        <f t="shared" si="1"/>
        <v>14</v>
      </c>
      <c r="F13" s="61">
        <f t="shared" si="2"/>
        <v>0</v>
      </c>
      <c r="H13" s="69" t="s">
        <v>36</v>
      </c>
      <c r="M13" s="70">
        <f>IF(MAGeburtsdatum&lt;&gt;"",IF(AlterFerienanspruch&gt;59,'Ferienplan Pensenberechnung'!K35,IF(AlterFerienanspruch&lt;50,'Ferienplan Pensenberechnung'!I35,'Ferienplan Pensenberechnung'!J35)),0)</f>
        <v>0</v>
      </c>
    </row>
    <row r="14" spans="1:13" x14ac:dyDescent="0.2">
      <c r="A14" s="58"/>
      <c r="B14" s="52">
        <v>45019</v>
      </c>
      <c r="C14" s="52">
        <v>45033</v>
      </c>
      <c r="D14" s="60">
        <f t="shared" si="0"/>
        <v>14</v>
      </c>
      <c r="E14" s="60">
        <f t="shared" si="1"/>
        <v>14</v>
      </c>
      <c r="F14" s="61">
        <f t="shared" si="2"/>
        <v>0</v>
      </c>
      <c r="H14" s="71" t="s">
        <v>37</v>
      </c>
      <c r="M14" s="70">
        <f>IFERROR(Tage_Anstellung/365*Ferien_KJ,0)</f>
        <v>0</v>
      </c>
    </row>
    <row r="15" spans="1:13" x14ac:dyDescent="0.2">
      <c r="A15" s="58"/>
      <c r="B15" s="52">
        <v>45110</v>
      </c>
      <c r="C15" s="52">
        <v>45152</v>
      </c>
      <c r="D15" s="60">
        <f t="shared" si="0"/>
        <v>42</v>
      </c>
      <c r="E15" s="60">
        <f t="shared" si="1"/>
        <v>42</v>
      </c>
      <c r="F15" s="61">
        <f t="shared" si="2"/>
        <v>0</v>
      </c>
      <c r="H15" s="71" t="s">
        <v>38</v>
      </c>
      <c r="M15" s="70">
        <f>Ferien_pro_Rata/5*2</f>
        <v>0</v>
      </c>
    </row>
    <row r="16" spans="1:13" x14ac:dyDescent="0.2">
      <c r="A16" s="58" t="s">
        <v>39</v>
      </c>
      <c r="B16" s="52">
        <v>45201</v>
      </c>
      <c r="C16" s="52">
        <v>45215</v>
      </c>
      <c r="D16" s="60">
        <f t="shared" si="0"/>
        <v>14</v>
      </c>
      <c r="E16" s="60">
        <f t="shared" si="1"/>
        <v>14</v>
      </c>
      <c r="F16" s="61">
        <f t="shared" si="2"/>
        <v>0</v>
      </c>
      <c r="H16" s="72" t="s">
        <v>40</v>
      </c>
      <c r="M16" s="73">
        <f>IFERROR(Tage_Anstellung-Ferien_pro_Rata-Ferien_WE,0)</f>
        <v>0</v>
      </c>
    </row>
    <row r="17" spans="1:13" x14ac:dyDescent="0.2">
      <c r="A17" s="58"/>
      <c r="B17" s="52">
        <v>45285</v>
      </c>
      <c r="C17" s="52">
        <v>45299</v>
      </c>
      <c r="D17" s="60">
        <f t="shared" si="0"/>
        <v>14</v>
      </c>
      <c r="E17" s="60">
        <f t="shared" si="1"/>
        <v>14</v>
      </c>
      <c r="F17" s="61">
        <f t="shared" si="2"/>
        <v>0</v>
      </c>
      <c r="H17" s="74"/>
      <c r="M17" s="70"/>
    </row>
    <row r="18" spans="1:13" x14ac:dyDescent="0.2">
      <c r="A18" s="58"/>
      <c r="B18" s="52">
        <v>45334</v>
      </c>
      <c r="C18" s="52">
        <v>45348</v>
      </c>
      <c r="D18" s="60">
        <f t="shared" si="0"/>
        <v>14</v>
      </c>
      <c r="E18" s="60">
        <f t="shared" si="1"/>
        <v>14</v>
      </c>
      <c r="F18" s="61">
        <f t="shared" si="2"/>
        <v>0</v>
      </c>
      <c r="H18" s="69" t="s">
        <v>41</v>
      </c>
      <c r="M18" s="70">
        <f>SUM(F5:F35)</f>
        <v>0</v>
      </c>
    </row>
    <row r="19" spans="1:13" x14ac:dyDescent="0.2">
      <c r="A19" s="58"/>
      <c r="B19" s="52">
        <v>45376</v>
      </c>
      <c r="C19" s="52">
        <v>45390</v>
      </c>
      <c r="D19" s="60">
        <f t="shared" si="0"/>
        <v>14</v>
      </c>
      <c r="E19" s="60">
        <f t="shared" si="1"/>
        <v>14</v>
      </c>
      <c r="F19" s="61">
        <f t="shared" si="2"/>
        <v>0</v>
      </c>
      <c r="H19" s="72" t="s">
        <v>42</v>
      </c>
      <c r="M19" s="73">
        <f>Tage_Anstellung-Schulferien_wArbeitsdauer</f>
        <v>0</v>
      </c>
    </row>
    <row r="20" spans="1:13" x14ac:dyDescent="0.2">
      <c r="A20" s="58"/>
      <c r="B20" s="52">
        <v>45474</v>
      </c>
      <c r="C20" s="52">
        <v>45516</v>
      </c>
      <c r="D20" s="60">
        <f t="shared" si="0"/>
        <v>42</v>
      </c>
      <c r="E20" s="60">
        <f t="shared" si="1"/>
        <v>42</v>
      </c>
      <c r="F20" s="61">
        <f t="shared" si="2"/>
        <v>0</v>
      </c>
      <c r="H20" s="69"/>
      <c r="M20" s="68"/>
    </row>
    <row r="21" spans="1:13" x14ac:dyDescent="0.2">
      <c r="A21" s="58" t="s">
        <v>43</v>
      </c>
      <c r="B21" s="52">
        <v>45565</v>
      </c>
      <c r="C21" s="52">
        <v>45579</v>
      </c>
      <c r="D21" s="60">
        <f t="shared" si="0"/>
        <v>14</v>
      </c>
      <c r="E21" s="60">
        <f t="shared" si="1"/>
        <v>14</v>
      </c>
      <c r="F21" s="61">
        <f t="shared" si="2"/>
        <v>0</v>
      </c>
      <c r="H21" s="72" t="s">
        <v>44</v>
      </c>
      <c r="M21" s="75">
        <f>IF(ISERROR(Tage_ohne_Schulferien/Tage_Anstellungen_oFerien),0,Tage_ohne_Schulferien/Tage_Anstellungen_oFerien)</f>
        <v>0</v>
      </c>
    </row>
    <row r="22" spans="1:13" x14ac:dyDescent="0.2">
      <c r="A22" s="58"/>
      <c r="B22" s="52">
        <v>45649</v>
      </c>
      <c r="C22" s="52">
        <v>45663</v>
      </c>
      <c r="D22" s="60">
        <f t="shared" si="0"/>
        <v>14</v>
      </c>
      <c r="E22" s="60">
        <f t="shared" si="1"/>
        <v>14</v>
      </c>
      <c r="F22" s="61">
        <f t="shared" si="2"/>
        <v>0</v>
      </c>
      <c r="H22" s="69"/>
      <c r="M22" s="70"/>
    </row>
    <row r="23" spans="1:13" x14ac:dyDescent="0.2">
      <c r="A23" s="58"/>
      <c r="B23" s="52">
        <v>45719</v>
      </c>
      <c r="C23" s="52">
        <v>45733</v>
      </c>
      <c r="D23" s="60">
        <f t="shared" si="0"/>
        <v>14</v>
      </c>
      <c r="E23" s="60">
        <f t="shared" si="1"/>
        <v>14</v>
      </c>
      <c r="F23" s="61">
        <f t="shared" si="2"/>
        <v>0</v>
      </c>
      <c r="H23" s="69" t="s">
        <v>45</v>
      </c>
      <c r="M23" s="70">
        <f>Gepl_Wochenstunden</f>
        <v>0</v>
      </c>
    </row>
    <row r="24" spans="1:13" x14ac:dyDescent="0.2">
      <c r="A24" s="58"/>
      <c r="B24" s="52">
        <v>45761</v>
      </c>
      <c r="C24" s="52">
        <v>45775</v>
      </c>
      <c r="D24" s="60">
        <f t="shared" si="0"/>
        <v>14</v>
      </c>
      <c r="E24" s="60">
        <f t="shared" si="1"/>
        <v>14</v>
      </c>
      <c r="F24" s="61">
        <f t="shared" si="2"/>
        <v>0</v>
      </c>
      <c r="H24" s="72" t="s">
        <v>19</v>
      </c>
      <c r="M24" s="73">
        <f>Gepl_Wochenstunden*Umrechnungsfaktor_Tage</f>
        <v>0</v>
      </c>
    </row>
    <row r="25" spans="1:13" x14ac:dyDescent="0.2">
      <c r="A25" s="58"/>
      <c r="B25" s="52">
        <v>45838</v>
      </c>
      <c r="C25" s="52">
        <v>45880</v>
      </c>
      <c r="D25" s="60">
        <f t="shared" si="0"/>
        <v>42</v>
      </c>
      <c r="E25" s="60">
        <f t="shared" si="1"/>
        <v>42</v>
      </c>
      <c r="F25" s="61">
        <f t="shared" si="2"/>
        <v>0</v>
      </c>
      <c r="H25" s="71" t="s">
        <v>46</v>
      </c>
      <c r="M25" s="70">
        <f>Stundenansatz_Woche/5</f>
        <v>0</v>
      </c>
    </row>
    <row r="26" spans="1:13" x14ac:dyDescent="0.2">
      <c r="A26" s="58" t="s">
        <v>47</v>
      </c>
      <c r="B26" s="52">
        <v>45929</v>
      </c>
      <c r="C26" s="52">
        <v>45943</v>
      </c>
      <c r="D26" s="60">
        <f t="shared" si="0"/>
        <v>14</v>
      </c>
      <c r="E26" s="60">
        <f t="shared" si="1"/>
        <v>14</v>
      </c>
      <c r="F26" s="61">
        <f t="shared" si="2"/>
        <v>0</v>
      </c>
      <c r="H26" s="71" t="s">
        <v>48</v>
      </c>
      <c r="M26" s="70">
        <f>ROUND(Stundenansatz_Tag_ungerundet*20,0)/20</f>
        <v>0</v>
      </c>
    </row>
    <row r="27" spans="1:13" x14ac:dyDescent="0.2">
      <c r="A27" s="58"/>
      <c r="B27" s="52">
        <v>46013</v>
      </c>
      <c r="C27" s="52">
        <v>46027</v>
      </c>
      <c r="D27" s="60">
        <f t="shared" si="0"/>
        <v>14</v>
      </c>
      <c r="E27" s="60">
        <f t="shared" si="1"/>
        <v>14</v>
      </c>
      <c r="F27" s="61">
        <f t="shared" si="2"/>
        <v>0</v>
      </c>
      <c r="H27" s="69"/>
      <c r="M27" s="70"/>
    </row>
    <row r="28" spans="1:13" x14ac:dyDescent="0.2">
      <c r="A28" s="58"/>
      <c r="B28" s="52">
        <v>46069</v>
      </c>
      <c r="C28" s="52">
        <v>46083</v>
      </c>
      <c r="D28" s="60">
        <f t="shared" si="0"/>
        <v>14</v>
      </c>
      <c r="E28" s="60">
        <f t="shared" si="1"/>
        <v>14</v>
      </c>
      <c r="F28" s="61">
        <f t="shared" si="2"/>
        <v>0</v>
      </c>
      <c r="H28" s="69" t="s">
        <v>49</v>
      </c>
      <c r="M28" s="70">
        <v>42</v>
      </c>
    </row>
    <row r="29" spans="1:13" x14ac:dyDescent="0.2">
      <c r="A29" s="58"/>
      <c r="B29" s="52">
        <v>46111</v>
      </c>
      <c r="C29" s="52">
        <v>46125</v>
      </c>
      <c r="D29" s="60">
        <f t="shared" si="0"/>
        <v>14</v>
      </c>
      <c r="E29" s="60">
        <f t="shared" si="1"/>
        <v>14</v>
      </c>
      <c r="F29" s="61">
        <f t="shared" si="2"/>
        <v>0</v>
      </c>
      <c r="H29" s="72" t="s">
        <v>21</v>
      </c>
      <c r="M29" s="76">
        <f>ROUND(Stundenansatz_Woche/Stunden_Vollpensum*10000,0)/10000</f>
        <v>0</v>
      </c>
    </row>
    <row r="30" spans="1:13" x14ac:dyDescent="0.2">
      <c r="A30" s="58"/>
      <c r="B30" s="52">
        <v>46202</v>
      </c>
      <c r="C30" s="52">
        <v>46244</v>
      </c>
      <c r="D30" s="60">
        <f t="shared" si="0"/>
        <v>42</v>
      </c>
      <c r="E30" s="60">
        <f t="shared" si="1"/>
        <v>42</v>
      </c>
      <c r="F30" s="61">
        <f t="shared" si="2"/>
        <v>0</v>
      </c>
      <c r="H30" s="77"/>
      <c r="I30" s="48"/>
      <c r="J30" s="48"/>
      <c r="K30" s="48"/>
      <c r="L30" s="48"/>
      <c r="M30" s="78"/>
    </row>
    <row r="31" spans="1:13" x14ac:dyDescent="0.2">
      <c r="A31" s="58" t="s">
        <v>50</v>
      </c>
      <c r="B31" s="52">
        <v>46293</v>
      </c>
      <c r="C31" s="52">
        <v>46307</v>
      </c>
      <c r="D31" s="60">
        <f t="shared" si="0"/>
        <v>14</v>
      </c>
      <c r="E31" s="60">
        <f t="shared" si="1"/>
        <v>14</v>
      </c>
      <c r="F31" s="61">
        <f t="shared" si="2"/>
        <v>0</v>
      </c>
    </row>
    <row r="32" spans="1:13" x14ac:dyDescent="0.2">
      <c r="A32" s="58"/>
      <c r="B32" s="52">
        <v>46377</v>
      </c>
      <c r="C32" s="52">
        <v>46391</v>
      </c>
      <c r="D32" s="60">
        <f t="shared" si="0"/>
        <v>14</v>
      </c>
      <c r="E32" s="60">
        <f t="shared" si="1"/>
        <v>14</v>
      </c>
      <c r="F32" s="61">
        <f t="shared" si="2"/>
        <v>0</v>
      </c>
      <c r="H32" s="1" t="s">
        <v>51</v>
      </c>
      <c r="I32" s="1"/>
      <c r="J32" s="1"/>
      <c r="K32" s="1"/>
      <c r="L32" s="1"/>
      <c r="M32" s="79"/>
    </row>
    <row r="33" spans="1:13" x14ac:dyDescent="0.2">
      <c r="A33" s="58"/>
      <c r="B33" s="52">
        <v>46426</v>
      </c>
      <c r="C33" s="52">
        <v>46440</v>
      </c>
      <c r="D33" s="60">
        <f t="shared" si="0"/>
        <v>14</v>
      </c>
      <c r="E33" s="60">
        <f t="shared" si="1"/>
        <v>14</v>
      </c>
      <c r="F33" s="61">
        <f t="shared" si="2"/>
        <v>0</v>
      </c>
      <c r="H33" s="1"/>
      <c r="I33" s="1"/>
      <c r="J33" s="1"/>
      <c r="K33" s="1"/>
      <c r="L33" s="1"/>
      <c r="M33" s="79"/>
    </row>
    <row r="34" spans="1:13" x14ac:dyDescent="0.2">
      <c r="A34" s="58"/>
      <c r="B34" s="52">
        <v>46468</v>
      </c>
      <c r="C34" s="52">
        <v>46482</v>
      </c>
      <c r="D34" s="60">
        <f t="shared" si="0"/>
        <v>14</v>
      </c>
      <c r="E34" s="60">
        <f t="shared" si="1"/>
        <v>14</v>
      </c>
      <c r="F34" s="61">
        <f t="shared" si="2"/>
        <v>0</v>
      </c>
      <c r="H34" s="80" t="s">
        <v>52</v>
      </c>
      <c r="I34" s="81" t="s">
        <v>53</v>
      </c>
      <c r="J34" s="81" t="s">
        <v>54</v>
      </c>
      <c r="K34" s="81" t="s">
        <v>55</v>
      </c>
      <c r="L34" s="82"/>
      <c r="M34" s="79"/>
    </row>
    <row r="35" spans="1:13" x14ac:dyDescent="0.2">
      <c r="A35" s="58"/>
      <c r="B35" s="52">
        <v>46573</v>
      </c>
      <c r="C35" s="52">
        <v>46615</v>
      </c>
      <c r="D35" s="60">
        <f t="shared" si="0"/>
        <v>42</v>
      </c>
      <c r="E35" s="60">
        <f t="shared" si="1"/>
        <v>42</v>
      </c>
      <c r="F35" s="61">
        <f t="shared" si="2"/>
        <v>0</v>
      </c>
      <c r="H35" s="83" t="s">
        <v>56</v>
      </c>
      <c r="I35" s="84">
        <v>25</v>
      </c>
      <c r="J35" s="84">
        <v>27</v>
      </c>
      <c r="K35" s="84">
        <v>30</v>
      </c>
      <c r="L35" s="85"/>
      <c r="M35" s="79"/>
    </row>
  </sheetData>
  <mergeCells count="8">
    <mergeCell ref="A26:A30"/>
    <mergeCell ref="A31:A35"/>
    <mergeCell ref="A5:A10"/>
    <mergeCell ref="H5:K6"/>
    <mergeCell ref="J9:M9"/>
    <mergeCell ref="A11:A15"/>
    <mergeCell ref="A16:A20"/>
    <mergeCell ref="A21:A25"/>
  </mergeCells>
  <conditionalFormatting sqref="J9:M9">
    <cfRule type="expression" dxfId="0" priority="1">
      <formula>OR($C$2="",$E$2="",MAGeburtsdatum="")</formula>
    </cfRule>
  </conditionalFormatting>
  <hyperlinks>
    <hyperlink ref="H5:K6" location="Pensenberechnung!A1" display="Zurück zur Pensenberechnung" xr:uid="{EE866423-EB3E-4076-80F6-8182FB78970C}"/>
  </hyperlinks>
  <pageMargins left="0.7" right="0.7" top="0.78740157499999996" bottom="0.78740157499999996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20</vt:i4>
      </vt:variant>
    </vt:vector>
  </HeadingPairs>
  <TitlesOfParts>
    <vt:vector size="22" baseType="lpstr">
      <vt:lpstr>Pensenberechnung</vt:lpstr>
      <vt:lpstr>Ferienplan Pensenberechnung</vt:lpstr>
      <vt:lpstr>AlterFerienanspruch</vt:lpstr>
      <vt:lpstr>BeginnArbeitsdauer</vt:lpstr>
      <vt:lpstr>Pensenberechnung!Druckbereich</vt:lpstr>
      <vt:lpstr>EndeArbeitsdauer</vt:lpstr>
      <vt:lpstr>Ferien_KJ</vt:lpstr>
      <vt:lpstr>Ferien_pro_Rata</vt:lpstr>
      <vt:lpstr>Ferien_WE</vt:lpstr>
      <vt:lpstr>Gepl_Wochenstunden</vt:lpstr>
      <vt:lpstr>MAAnrede</vt:lpstr>
      <vt:lpstr>MAGeburtsdatum</vt:lpstr>
      <vt:lpstr>Pensum</vt:lpstr>
      <vt:lpstr>Schulferien_wArbeitsdauer</vt:lpstr>
      <vt:lpstr>Stunden_Vollpensum</vt:lpstr>
      <vt:lpstr>Stundenansatz_Tag</vt:lpstr>
      <vt:lpstr>Stundenansatz_Tag_ungerundet</vt:lpstr>
      <vt:lpstr>Stundenansatz_Woche</vt:lpstr>
      <vt:lpstr>Tage_Anstellung</vt:lpstr>
      <vt:lpstr>Tage_Anstellungen_oFerien</vt:lpstr>
      <vt:lpstr>Tage_ohne_Schulferien</vt:lpstr>
      <vt:lpstr>Umrechnungsfaktor_Tage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Spörri</dc:creator>
  <cp:lastModifiedBy>Jan Spörri</cp:lastModifiedBy>
  <dcterms:created xsi:type="dcterms:W3CDTF">2022-04-05T07:29:45Z</dcterms:created>
  <dcterms:modified xsi:type="dcterms:W3CDTF">2022-04-05T07:34:26Z</dcterms:modified>
</cp:coreProperties>
</file>